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5480" windowHeight="8520" tabRatio="816" activeTab="0"/>
  </bookViews>
  <sheets>
    <sheet name="1-39" sheetId="1" r:id="rId1"/>
  </sheets>
  <definedNames>
    <definedName name="Z_5AF54F3A_B2B8_471F_9DC3_488F93E85E4A_.wvu.Cols" localSheetId="0" hidden="1">'1-39'!$T:$IV</definedName>
    <definedName name="Z_5AF54F3A_B2B8_471F_9DC3_488F93E85E4A_.wvu.FilterData" localSheetId="0" hidden="1">'1-39'!$M$4:$O$7</definedName>
    <definedName name="Z_5AF54F3A_B2B8_471F_9DC3_488F93E85E4A_.wvu.PrintArea" localSheetId="0" hidden="1">'1-39'!$A$1:$S$34</definedName>
    <definedName name="Z_5AF54F3A_B2B8_471F_9DC3_488F93E85E4A_.wvu.Rows" localSheetId="0" hidden="1">'1-39'!$49:$65536,'1-39'!$35:$48</definedName>
    <definedName name="Z_6FE1FD3C_2396_4D4A_9A08_E4DD022E692A_.wvu.Cols" localSheetId="0" hidden="1">'1-39'!$T:$IV</definedName>
    <definedName name="Z_6FE1FD3C_2396_4D4A_9A08_E4DD022E692A_.wvu.FilterData" localSheetId="0" hidden="1">'1-39'!$M$4:$O$7</definedName>
    <definedName name="Z_6FE1FD3C_2396_4D4A_9A08_E4DD022E692A_.wvu.PrintArea" localSheetId="0" hidden="1">'1-39'!$A$1:$S$34</definedName>
    <definedName name="Z_6FE1FD3C_2396_4D4A_9A08_E4DD022E692A_.wvu.Rows" localSheetId="0" hidden="1">'1-39'!$49:$65536,'1-39'!$35:$48</definedName>
  </definedNames>
  <calcPr fullCalcOnLoad="1"/>
</workbook>
</file>

<file path=xl/sharedStrings.xml><?xml version="1.0" encoding="utf-8"?>
<sst xmlns="http://schemas.openxmlformats.org/spreadsheetml/2006/main" count="186" uniqueCount="98">
  <si>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</si>
  <si>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</si>
  <si>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</si>
  <si>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</si>
  <si>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</si>
  <si>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</si>
  <si>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</si>
  <si>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</si>
  <si>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</si>
  <si>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</si>
  <si>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</si>
  <si>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</si>
  <si>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</si>
  <si>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</si>
  <si>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</si>
  <si>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患者情報</t>
  </si>
  <si>
    <t>PS</t>
  </si>
  <si>
    <t>&lt;&lt;ORIBP_KANA&gt;&gt;</t>
  </si>
  <si>
    <t>&lt;&lt;ORIBP_KANJI&gt;&gt;</t>
  </si>
  <si>
    <t>施行開始日</t>
  </si>
  <si>
    <t>投与方法</t>
  </si>
  <si>
    <t>実施確定印</t>
  </si>
  <si>
    <t>mg＋生食</t>
  </si>
  <si>
    <t>&lt;&lt;DYTODAY&gt;&gt;</t>
  </si>
  <si>
    <t>計算投与量(mg/body)</t>
  </si>
  <si>
    <t>day</t>
  </si>
  <si>
    <t>hr</t>
  </si>
  <si>
    <t>&lt;&lt;SYAGE&gt;&gt;</t>
  </si>
  <si>
    <t>cm</t>
  </si>
  <si>
    <t>&lt;&lt;ORIBP_BIRTHDAY&gt;&gt;</t>
  </si>
  <si>
    <t>&lt;&lt;ORIBP_SEX&gt;&gt;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</si>
  <si>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</si>
  <si>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</si>
  <si>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&lt;&lt;SYUSRNAME&gt;&gt;</t>
  </si>
  <si>
    <t>①</t>
  </si>
  <si>
    <t>ml</t>
  </si>
  <si>
    <t>30分      (点滴静注)</t>
  </si>
  <si>
    <t>&lt;&lt;OREVF_A&gt;&gt;</t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</si>
  <si>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</si>
  <si>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以上　末梢静脈より</t>
  </si>
  <si>
    <t>PTX</t>
  </si>
  <si>
    <t>60分　　 (点滴静注)</t>
  </si>
  <si>
    <t>ﾊﾟｸﾘﾀｷｾﾙ</t>
  </si>
  <si>
    <t>生食100ml(ﾌｨﾙﾀｰ付ﾗｲﾝ使用)</t>
  </si>
  <si>
    <t>ﾗｲﾝｷｰﾌﾟ､ﾌﾗｯｼｭ用(点滴静注)</t>
  </si>
  <si>
    <t>②</t>
  </si>
  <si>
    <t>③</t>
  </si>
  <si>
    <t>②と同時に内服</t>
  </si>
  <si>
    <t>ﾚｽﾀﾐﾝ錠(10mg)5錠内服</t>
  </si>
  <si>
    <t>day1</t>
  </si>
  <si>
    <t>day8</t>
  </si>
  <si>
    <t>day15</t>
  </si>
  <si>
    <t>+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</si>
  <si>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</si>
  <si>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④</t>
  </si>
  <si>
    <t>60分   (点滴静注)</t>
  </si>
  <si>
    <t>ml</t>
  </si>
  <si>
    <t>30分   (点滴静注)</t>
  </si>
  <si>
    <t>初回</t>
  </si>
  <si>
    <t>2回目～</t>
  </si>
  <si>
    <t>day22</t>
  </si>
  <si>
    <t>day29</t>
  </si>
  <si>
    <t>day36</t>
  </si>
  <si>
    <t>day43</t>
  </si>
  <si>
    <t>day50</t>
  </si>
  <si>
    <t>day57</t>
  </si>
  <si>
    <t>day64</t>
  </si>
  <si>
    <t>day71</t>
  </si>
  <si>
    <t>day78</t>
  </si>
  <si>
    <t>②の後30分あける</t>
  </si>
  <si>
    <t>&lt;&lt;SYPID&gt;&gt;</t>
  </si>
  <si>
    <t>1,8,15</t>
  </si>
  <si>
    <t>1-39:ﾄﾗｽﾂｽﾞﾏﾌﾞBS(3週毎)+weeklyﾊﾟｸﾘﾀｷｾﾙ療法　No.2</t>
  </si>
  <si>
    <t>ﾄﾗｽﾂｽﾞﾏﾌﾞ</t>
  </si>
  <si>
    <t>ﾄﾗｽﾂｽﾞﾏﾌﾞ</t>
  </si>
  <si>
    <t>ﾄﾗｽﾂｽﾞﾏﾌﾞBS</t>
  </si>
  <si>
    <t>1-39:ﾄﾗｽﾂｽﾞﾏﾌﾞBS(3週毎)+weeklyﾊﾟｸﾘﾀｷｾﾙ療法　No.1</t>
  </si>
  <si>
    <t>ﾄﾗｽﾂｽﾞﾏﾌﾞ</t>
  </si>
  <si>
    <t>ﾄﾗｽﾂｽﾞﾏﾌﾞBS</t>
  </si>
  <si>
    <t>ｸﾞﾗﾆｾﾄﾛﾝ 3mg/50ml + ﾌｧﾓﾁｼﾞﾝ20mg+ﾃﾞｷｻｰﾄ6.6mg</t>
  </si>
  <si>
    <t>ｸﾞﾗﾆｾﾄﾛﾝ 3mg/50ml + ﾌｧﾓﾁｼﾞﾝ20mg+ﾃﾞｷｻｰﾄ6.6mg</t>
  </si>
  <si>
    <t>*少なくとも6ヶ月に1回は、心エコー検査</t>
  </si>
  <si>
    <t>ﾄﾗｽﾂｽﾞﾏﾌﾞ150mg：注射用水7.2mL溶解</t>
  </si>
  <si>
    <t>ﾄﾗｽﾂｽﾞﾏﾌﾞ　60mg：注射用水3.0mL溶解</t>
  </si>
  <si>
    <t>ﾄﾗｽﾂｽﾞﾏﾌﾞ　390mgまでの溶解液：注射用水20ml：1本</t>
  </si>
  <si>
    <t>ﾄﾗｽﾂｽﾞﾏﾌﾞ　391mg以上の溶解液：注射用水20ml：2本</t>
  </si>
  <si>
    <t>12週間はﾄﾗｽﾂｽﾞﾏﾌﾞ(３週毎)+PTX(１週毎）</t>
  </si>
  <si>
    <t>以降４０週間はﾄﾗｽﾂｽﾞﾏﾌﾞ(３週毎）</t>
  </si>
  <si>
    <t>12週間はﾄﾗｽﾂｽﾞﾏﾌﾞ(３週毎)+PTX(１週毎）</t>
  </si>
  <si>
    <t>*体表面積=(身長cm)0.725x(体重kg)0.425x0.007184</t>
  </si>
  <si>
    <t>*実際は計算式の1位を四捨五入したものを投与量とする。</t>
  </si>
  <si>
    <t>ﾄﾗｽﾂｽﾞﾏﾌﾞ溶解液</t>
  </si>
  <si>
    <t>注射用水20ml</t>
  </si>
  <si>
    <t>本</t>
  </si>
  <si>
    <t>注射用水20ml</t>
  </si>
  <si>
    <t>以降４０週間はﾄﾗｽﾂｽﾞﾏﾌﾞ(３週毎）</t>
  </si>
  <si>
    <t>診察前に採血あり☆　採血ある場合あり○</t>
  </si>
  <si>
    <t>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</si>
</sst>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6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7" fillId="0" borderId="12" xfId="0" applyFont="1" applyFill="1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177" fontId="11" fillId="0" borderId="14" xfId="61" applyNumberFormat="1" applyFont="1" applyFill="1" applyBorder="1" applyAlignment="1">
      <alignment horizontal="center"/>
      <protection/>
    </xf>
    <xf numFmtId="0" fontId="2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8" fontId="7" fillId="34" borderId="17" xfId="61" applyNumberFormat="1" applyFont="1" applyFill="1" applyBorder="1" applyAlignment="1" applyProtection="1">
      <alignment horizontal="center"/>
      <protection locked="0"/>
    </xf>
    <xf numFmtId="185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9" xfId="61" applyFont="1" applyFill="1" applyBorder="1" applyAlignment="1">
      <alignment horizontal="left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28" fillId="0" borderId="24" xfId="61" applyFont="1" applyFill="1" applyBorder="1" applyAlignment="1">
      <alignment horizontal="left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/>
    </xf>
    <xf numFmtId="178" fontId="9" fillId="33" borderId="0" xfId="0" applyNumberFormat="1" applyFont="1" applyFill="1" applyAlignment="1">
      <alignment vertical="center"/>
    </xf>
    <xf numFmtId="178" fontId="19" fillId="0" borderId="11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horizontal="left" vertical="center"/>
      <protection/>
    </xf>
    <xf numFmtId="178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9" fontId="12" fillId="34" borderId="18" xfId="0" applyNumberFormat="1" applyFont="1" applyFill="1" applyBorder="1" applyAlignment="1" applyProtection="1">
      <alignment horizontal="center" vertical="center"/>
      <protection locked="0"/>
    </xf>
    <xf numFmtId="9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178" fontId="1" fillId="33" borderId="33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78" fontId="5" fillId="0" borderId="34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178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178" fontId="7" fillId="33" borderId="4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right" vertical="center"/>
    </xf>
    <xf numFmtId="179" fontId="5" fillId="33" borderId="40" xfId="0" applyNumberFormat="1" applyFont="1" applyFill="1" applyBorder="1" applyAlignment="1">
      <alignment horizontal="right" vertical="center"/>
    </xf>
    <xf numFmtId="178" fontId="5" fillId="33" borderId="40" xfId="0" applyNumberFormat="1" applyFont="1" applyFill="1" applyBorder="1" applyAlignment="1">
      <alignment horizontal="right" vertical="center"/>
    </xf>
    <xf numFmtId="178" fontId="5" fillId="33" borderId="41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178" fontId="5" fillId="33" borderId="42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85" fontId="5" fillId="34" borderId="43" xfId="0" applyNumberFormat="1" applyFont="1" applyFill="1" applyBorder="1" applyAlignment="1" applyProtection="1">
      <alignment horizontal="center" vertical="center" shrinkToFit="1"/>
      <protection locked="0"/>
    </xf>
    <xf numFmtId="9" fontId="12" fillId="34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85" fontId="5" fillId="33" borderId="45" xfId="0" applyNumberFormat="1" applyFont="1" applyFill="1" applyBorder="1" applyAlignment="1" applyProtection="1">
      <alignment horizontal="center" vertical="center" shrinkToFit="1"/>
      <protection locked="0"/>
    </xf>
    <xf numFmtId="185" fontId="5" fillId="33" borderId="33" xfId="0" applyNumberFormat="1" applyFont="1" applyFill="1" applyBorder="1" applyAlignment="1" applyProtection="1">
      <alignment horizontal="center" vertical="center" shrinkToFit="1"/>
      <protection locked="0"/>
    </xf>
    <xf numFmtId="9" fontId="12" fillId="33" borderId="45" xfId="0" applyNumberFormat="1" applyFont="1" applyFill="1" applyBorder="1" applyAlignment="1" applyProtection="1">
      <alignment horizontal="center" vertical="center"/>
      <protection locked="0"/>
    </xf>
    <xf numFmtId="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185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9" fontId="12" fillId="34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1" fillId="33" borderId="33" xfId="0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25" fillId="33" borderId="37" xfId="0" applyFont="1" applyFill="1" applyBorder="1" applyAlignment="1">
      <alignment horizontal="right" vertical="center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178" fontId="18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179" fontId="5" fillId="0" borderId="51" xfId="0" applyNumberFormat="1" applyFont="1" applyFill="1" applyBorder="1" applyAlignment="1">
      <alignment horizontal="right" vertical="center"/>
    </xf>
    <xf numFmtId="178" fontId="5" fillId="0" borderId="49" xfId="0" applyNumberFormat="1" applyFont="1" applyFill="1" applyBorder="1" applyAlignment="1">
      <alignment horizontal="right" vertical="center"/>
    </xf>
    <xf numFmtId="178" fontId="5" fillId="0" borderId="5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5" fillId="36" borderId="52" xfId="0" applyFont="1" applyFill="1" applyBorder="1" applyAlignment="1">
      <alignment horizontal="right" vertical="center"/>
    </xf>
    <xf numFmtId="179" fontId="5" fillId="36" borderId="52" xfId="0" applyNumberFormat="1" applyFont="1" applyFill="1" applyBorder="1" applyAlignment="1">
      <alignment horizontal="right" vertical="center"/>
    </xf>
    <xf numFmtId="178" fontId="5" fillId="36" borderId="52" xfId="0" applyNumberFormat="1" applyFont="1" applyFill="1" applyBorder="1" applyAlignment="1">
      <alignment horizontal="right" vertical="center"/>
    </xf>
    <xf numFmtId="178" fontId="5" fillId="36" borderId="53" xfId="0" applyNumberFormat="1" applyFont="1" applyFill="1" applyBorder="1" applyAlignment="1">
      <alignment horizontal="right" vertical="center"/>
    </xf>
    <xf numFmtId="0" fontId="0" fillId="36" borderId="37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45" xfId="0" applyFill="1" applyBorder="1" applyAlignment="1" applyProtection="1">
      <alignment horizontal="center" vertical="center"/>
      <protection locked="0"/>
    </xf>
    <xf numFmtId="0" fontId="28" fillId="36" borderId="54" xfId="61" applyFont="1" applyFill="1" applyBorder="1" applyAlignment="1">
      <alignment horizontal="left"/>
      <protection/>
    </xf>
    <xf numFmtId="0" fontId="10" fillId="36" borderId="0" xfId="61" applyFont="1" applyFill="1" applyBorder="1" applyAlignment="1">
      <alignment horizontal="center"/>
      <protection/>
    </xf>
    <xf numFmtId="177" fontId="11" fillId="36" borderId="0" xfId="61" applyNumberFormat="1" applyFont="1" applyFill="1" applyBorder="1" applyAlignment="1">
      <alignment horizontal="center"/>
      <protection/>
    </xf>
    <xf numFmtId="0" fontId="6" fillId="36" borderId="0" xfId="0" applyFont="1" applyFill="1" applyBorder="1" applyAlignment="1">
      <alignment vertical="center"/>
    </xf>
    <xf numFmtId="0" fontId="22" fillId="36" borderId="0" xfId="0" applyFont="1" applyFill="1" applyBorder="1" applyAlignment="1" applyProtection="1">
      <alignment vertical="center"/>
      <protection locked="0"/>
    </xf>
    <xf numFmtId="0" fontId="22" fillId="36" borderId="0" xfId="0" applyFont="1" applyFill="1" applyBorder="1" applyAlignment="1" applyProtection="1">
      <alignment horizontal="center" vertical="center" shrinkToFit="1"/>
      <protection locked="0"/>
    </xf>
    <xf numFmtId="0" fontId="25" fillId="36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178" fontId="7" fillId="36" borderId="52" xfId="0" applyNumberFormat="1" applyFont="1" applyFill="1" applyBorder="1" applyAlignment="1">
      <alignment vertical="center"/>
    </xf>
    <xf numFmtId="0" fontId="5" fillId="36" borderId="52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5" fillId="0" borderId="29" xfId="0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vertical="center"/>
      <protection locked="0"/>
    </xf>
    <xf numFmtId="178" fontId="5" fillId="0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Fill="1" applyBorder="1" applyAlignment="1" applyProtection="1">
      <alignment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7" fillId="0" borderId="64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5" xfId="0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6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34" borderId="70" xfId="0" applyFont="1" applyFill="1" applyBorder="1" applyAlignment="1" applyProtection="1">
      <alignment horizontal="center" vertical="center"/>
      <protection locked="0"/>
    </xf>
    <xf numFmtId="0" fontId="1" fillId="34" borderId="71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1" xfId="0" applyBorder="1" applyAlignment="1">
      <alignment vertical="center"/>
    </xf>
    <xf numFmtId="0" fontId="21" fillId="0" borderId="74" xfId="0" applyFont="1" applyFill="1" applyBorder="1" applyAlignment="1" applyProtection="1">
      <alignment horizontal="center" vertical="center" shrinkToFit="1"/>
      <protection locked="0"/>
    </xf>
    <xf numFmtId="0" fontId="22" fillId="0" borderId="63" xfId="0" applyFont="1" applyFill="1" applyBorder="1" applyAlignment="1" applyProtection="1">
      <alignment horizontal="center" vertical="center" shrinkToFit="1"/>
      <protection locked="0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17" fillId="0" borderId="43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25" fillId="36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5" fillId="34" borderId="58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>
      <alignment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29" fillId="33" borderId="0" xfId="0" applyFont="1" applyFill="1" applyAlignment="1" applyProtection="1">
      <alignment vertical="center"/>
      <protection/>
    </xf>
    <xf numFmtId="178" fontId="1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78" fontId="1" fillId="33" borderId="33" xfId="0" applyNumberFormat="1" applyFont="1" applyFill="1" applyBorder="1" applyAlignment="1" applyProtection="1">
      <alignment vertical="center"/>
      <protection/>
    </xf>
    <xf numFmtId="0" fontId="26" fillId="33" borderId="0" xfId="0" applyFon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178" fontId="16" fillId="33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58375" y="389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3" name="Line 10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4" name="Line 11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5" name="Line 12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6" name="Line 13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7" name="Line 14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58375" y="389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9" name="Line 16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0" name="Line 17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1" name="Line 18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2" name="Line 19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3" name="Line 20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58375" y="389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5" name="Line 22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6" name="Line 23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7" name="Line 24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8" name="Line 25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19" name="Line 26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58375" y="389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1" name="Line 28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2" name="Line 29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3" name="Line 30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4" name="Line 31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5" name="Line 32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58375" y="389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7" name="Line 34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8" name="Line 35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29" name="Line 36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30" name="Line 37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>
      <xdr:nvSpPr>
        <xdr:cNvPr id="31" name="Line 38"/>
        <xdr:cNvSpPr>
          <a:spLocks/>
        </xdr:cNvSpPr>
      </xdr:nvSpPr>
      <xdr:spPr>
        <a:xfrm>
          <a:off x="9858375" y="744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32" name="Line 10"/>
        <xdr:cNvSpPr>
          <a:spLocks/>
        </xdr:cNvSpPr>
      </xdr:nvSpPr>
      <xdr:spPr>
        <a:xfrm>
          <a:off x="9858375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33" name="Line 16"/>
        <xdr:cNvSpPr>
          <a:spLocks/>
        </xdr:cNvSpPr>
      </xdr:nvSpPr>
      <xdr:spPr>
        <a:xfrm>
          <a:off x="9858375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34" name="Line 22"/>
        <xdr:cNvSpPr>
          <a:spLocks/>
        </xdr:cNvSpPr>
      </xdr:nvSpPr>
      <xdr:spPr>
        <a:xfrm>
          <a:off x="9858375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35" name="Line 28"/>
        <xdr:cNvSpPr>
          <a:spLocks/>
        </xdr:cNvSpPr>
      </xdr:nvSpPr>
      <xdr:spPr>
        <a:xfrm>
          <a:off x="9858375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171450</xdr:rowOff>
    </xdr:from>
    <xdr:to>
      <xdr:col>17</xdr:col>
      <xdr:colOff>0</xdr:colOff>
      <xdr:row>25</xdr:row>
      <xdr:rowOff>171450</xdr:rowOff>
    </xdr:to>
    <xdr:sp>
      <xdr:nvSpPr>
        <xdr:cNvPr id="36" name="Line 34"/>
        <xdr:cNvSpPr>
          <a:spLocks/>
        </xdr:cNvSpPr>
      </xdr:nvSpPr>
      <xdr:spPr>
        <a:xfrm>
          <a:off x="9858375" y="6477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152400</xdr:rowOff>
    </xdr:from>
    <xdr:to>
      <xdr:col>17</xdr:col>
      <xdr:colOff>0</xdr:colOff>
      <xdr:row>49</xdr:row>
      <xdr:rowOff>152400</xdr:rowOff>
    </xdr:to>
    <xdr:sp>
      <xdr:nvSpPr>
        <xdr:cNvPr id="37" name="Line 9"/>
        <xdr:cNvSpPr>
          <a:spLocks/>
        </xdr:cNvSpPr>
      </xdr:nvSpPr>
      <xdr:spPr>
        <a:xfrm>
          <a:off x="9858375" y="1266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38" name="Line 10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39" name="Line 11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0" name="Line 12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1" name="Line 13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2" name="Line 14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152400</xdr:rowOff>
    </xdr:from>
    <xdr:to>
      <xdr:col>17</xdr:col>
      <xdr:colOff>0</xdr:colOff>
      <xdr:row>49</xdr:row>
      <xdr:rowOff>152400</xdr:rowOff>
    </xdr:to>
    <xdr:sp>
      <xdr:nvSpPr>
        <xdr:cNvPr id="43" name="Line 15"/>
        <xdr:cNvSpPr>
          <a:spLocks/>
        </xdr:cNvSpPr>
      </xdr:nvSpPr>
      <xdr:spPr>
        <a:xfrm>
          <a:off x="9858375" y="1266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4" name="Line 16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5" name="Line 17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6" name="Line 18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7" name="Line 19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48" name="Line 20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152400</xdr:rowOff>
    </xdr:from>
    <xdr:to>
      <xdr:col>17</xdr:col>
      <xdr:colOff>0</xdr:colOff>
      <xdr:row>49</xdr:row>
      <xdr:rowOff>152400</xdr:rowOff>
    </xdr:to>
    <xdr:sp>
      <xdr:nvSpPr>
        <xdr:cNvPr id="49" name="Line 21"/>
        <xdr:cNvSpPr>
          <a:spLocks/>
        </xdr:cNvSpPr>
      </xdr:nvSpPr>
      <xdr:spPr>
        <a:xfrm>
          <a:off x="9858375" y="1266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0" name="Line 22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1" name="Line 23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2" name="Line 24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3" name="Line 25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4" name="Line 26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152400</xdr:rowOff>
    </xdr:from>
    <xdr:to>
      <xdr:col>17</xdr:col>
      <xdr:colOff>0</xdr:colOff>
      <xdr:row>49</xdr:row>
      <xdr:rowOff>152400</xdr:rowOff>
    </xdr:to>
    <xdr:sp>
      <xdr:nvSpPr>
        <xdr:cNvPr id="55" name="Line 27"/>
        <xdr:cNvSpPr>
          <a:spLocks/>
        </xdr:cNvSpPr>
      </xdr:nvSpPr>
      <xdr:spPr>
        <a:xfrm>
          <a:off x="9858375" y="1266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6" name="Line 28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7" name="Line 29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8" name="Line 30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59" name="Line 31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0" name="Line 32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152400</xdr:rowOff>
    </xdr:from>
    <xdr:to>
      <xdr:col>17</xdr:col>
      <xdr:colOff>0</xdr:colOff>
      <xdr:row>49</xdr:row>
      <xdr:rowOff>152400</xdr:rowOff>
    </xdr:to>
    <xdr:sp>
      <xdr:nvSpPr>
        <xdr:cNvPr id="61" name="Line 33"/>
        <xdr:cNvSpPr>
          <a:spLocks/>
        </xdr:cNvSpPr>
      </xdr:nvSpPr>
      <xdr:spPr>
        <a:xfrm>
          <a:off x="9858375" y="1266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2" name="Line 34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3" name="Line 35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4" name="Line 36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5" name="Line 37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0</xdr:colOff>
      <xdr:row>63</xdr:row>
      <xdr:rowOff>0</xdr:rowOff>
    </xdr:to>
    <xdr:sp>
      <xdr:nvSpPr>
        <xdr:cNvPr id="66" name="Line 38"/>
        <xdr:cNvSpPr>
          <a:spLocks/>
        </xdr:cNvSpPr>
      </xdr:nvSpPr>
      <xdr:spPr>
        <a:xfrm>
          <a:off x="9858375" y="16249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171450</xdr:rowOff>
    </xdr:from>
    <xdr:to>
      <xdr:col>17</xdr:col>
      <xdr:colOff>0</xdr:colOff>
      <xdr:row>58</xdr:row>
      <xdr:rowOff>171450</xdr:rowOff>
    </xdr:to>
    <xdr:sp>
      <xdr:nvSpPr>
        <xdr:cNvPr id="67" name="Line 10"/>
        <xdr:cNvSpPr>
          <a:spLocks/>
        </xdr:cNvSpPr>
      </xdr:nvSpPr>
      <xdr:spPr>
        <a:xfrm>
          <a:off x="9858375" y="1505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171450</xdr:rowOff>
    </xdr:from>
    <xdr:to>
      <xdr:col>17</xdr:col>
      <xdr:colOff>0</xdr:colOff>
      <xdr:row>58</xdr:row>
      <xdr:rowOff>171450</xdr:rowOff>
    </xdr:to>
    <xdr:sp>
      <xdr:nvSpPr>
        <xdr:cNvPr id="68" name="Line 16"/>
        <xdr:cNvSpPr>
          <a:spLocks/>
        </xdr:cNvSpPr>
      </xdr:nvSpPr>
      <xdr:spPr>
        <a:xfrm>
          <a:off x="9858375" y="1505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171450</xdr:rowOff>
    </xdr:from>
    <xdr:to>
      <xdr:col>17</xdr:col>
      <xdr:colOff>0</xdr:colOff>
      <xdr:row>58</xdr:row>
      <xdr:rowOff>171450</xdr:rowOff>
    </xdr:to>
    <xdr:sp>
      <xdr:nvSpPr>
        <xdr:cNvPr id="69" name="Line 22"/>
        <xdr:cNvSpPr>
          <a:spLocks/>
        </xdr:cNvSpPr>
      </xdr:nvSpPr>
      <xdr:spPr>
        <a:xfrm>
          <a:off x="9858375" y="1505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171450</xdr:rowOff>
    </xdr:from>
    <xdr:to>
      <xdr:col>17</xdr:col>
      <xdr:colOff>0</xdr:colOff>
      <xdr:row>58</xdr:row>
      <xdr:rowOff>171450</xdr:rowOff>
    </xdr:to>
    <xdr:sp>
      <xdr:nvSpPr>
        <xdr:cNvPr id="70" name="Line 28"/>
        <xdr:cNvSpPr>
          <a:spLocks/>
        </xdr:cNvSpPr>
      </xdr:nvSpPr>
      <xdr:spPr>
        <a:xfrm>
          <a:off x="9858375" y="1505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171450</xdr:rowOff>
    </xdr:from>
    <xdr:to>
      <xdr:col>17</xdr:col>
      <xdr:colOff>0</xdr:colOff>
      <xdr:row>58</xdr:row>
      <xdr:rowOff>171450</xdr:rowOff>
    </xdr:to>
    <xdr:sp>
      <xdr:nvSpPr>
        <xdr:cNvPr id="71" name="Line 34"/>
        <xdr:cNvSpPr>
          <a:spLocks/>
        </xdr:cNvSpPr>
      </xdr:nvSpPr>
      <xdr:spPr>
        <a:xfrm>
          <a:off x="9858375" y="1505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5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0" defaultRowHeight="21.75" customHeight="1"/>
  <cols>
    <col min="1" max="1" width="1.1484375" style="59" customWidth="1"/>
    <col min="2" max="2" width="4.00390625" style="59" customWidth="1"/>
    <col min="3" max="3" width="20.57421875" style="59" customWidth="1"/>
    <col min="4" max="4" width="15.57421875" style="59" customWidth="1"/>
    <col min="5" max="5" width="10.57421875" style="63" customWidth="1"/>
    <col min="6" max="6" width="10.00390625" style="59" customWidth="1"/>
    <col min="7" max="7" width="6.421875" style="64" customWidth="1"/>
    <col min="8" max="8" width="7.421875" style="59" customWidth="1"/>
    <col min="9" max="11" width="8.57421875" style="59" customWidth="1"/>
    <col min="12" max="13" width="6.57421875" style="59" customWidth="1"/>
    <col min="14" max="16" width="8.57421875" style="59" customWidth="1"/>
    <col min="17" max="17" width="7.57421875" style="59" customWidth="1"/>
    <col min="18" max="18" width="7.140625" style="59" customWidth="1"/>
    <col min="19" max="19" width="1.57421875" style="59" customWidth="1"/>
    <col min="20" max="20" width="3.7109375" style="62" hidden="1" customWidth="1"/>
    <col min="21" max="21" width="3.8515625" style="65" hidden="1" customWidth="1"/>
    <col min="22" max="22" width="4.7109375" style="62" hidden="1" customWidth="1"/>
    <col min="23" max="24" width="3.421875" style="62" hidden="1" customWidth="1"/>
    <col min="25" max="25" width="5.28125" style="62" hidden="1" customWidth="1"/>
    <col min="26" max="26" width="3.8515625" style="62" hidden="1" customWidth="1"/>
    <col min="27" max="27" width="5.28125" style="62" hidden="1" customWidth="1"/>
    <col min="28" max="28" width="4.7109375" style="62" hidden="1" customWidth="1"/>
    <col min="29" max="33" width="5.28125" style="62" hidden="1" customWidth="1"/>
    <col min="34" max="34" width="4.28125" style="62" hidden="1" customWidth="1"/>
    <col min="35" max="16384" width="0" style="59" hidden="1" customWidth="1"/>
  </cols>
  <sheetData>
    <row r="1" spans="1:34" ht="24">
      <c r="A1" s="3" t="s">
        <v>38</v>
      </c>
      <c r="B1" s="9"/>
      <c r="C1" s="128"/>
      <c r="D1" s="4"/>
      <c r="E1" s="5"/>
      <c r="F1" s="6"/>
      <c r="G1" s="7"/>
      <c r="H1" s="8" t="s">
        <v>76</v>
      </c>
      <c r="I1" s="9"/>
      <c r="J1" s="128"/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5"/>
      <c r="B2" s="15"/>
      <c r="C2" s="17"/>
      <c r="D2" s="18"/>
      <c r="E2" s="19"/>
      <c r="F2" s="14"/>
      <c r="G2" s="20"/>
      <c r="H2" s="14"/>
      <c r="I2" s="53"/>
      <c r="J2" s="15"/>
      <c r="K2" s="21"/>
      <c r="L2" s="14"/>
      <c r="M2" s="14"/>
      <c r="N2" s="14"/>
      <c r="O2" s="21"/>
      <c r="P2" s="14"/>
      <c r="Q2" s="14"/>
      <c r="R2" s="15"/>
      <c r="S2" s="15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9.5" customHeight="1" thickBot="1">
      <c r="A3" s="15"/>
      <c r="B3" s="15"/>
      <c r="C3" s="16" t="s">
        <v>19</v>
      </c>
      <c r="D3" s="215"/>
      <c r="E3" s="216"/>
      <c r="F3" s="217"/>
      <c r="G3" s="239"/>
      <c r="H3" s="240"/>
      <c r="I3" s="212" t="s">
        <v>20</v>
      </c>
      <c r="J3" s="213"/>
      <c r="K3" s="213"/>
      <c r="L3" s="214"/>
      <c r="M3" s="209" t="s">
        <v>24</v>
      </c>
      <c r="N3" s="210"/>
      <c r="O3" s="211"/>
      <c r="P3" s="206" t="s">
        <v>15</v>
      </c>
      <c r="Q3" s="207"/>
      <c r="R3" s="208"/>
      <c r="S3" s="15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9.5" customHeight="1" thickBot="1">
      <c r="A4" s="15"/>
      <c r="B4" s="15"/>
      <c r="C4" s="223" t="s">
        <v>4</v>
      </c>
      <c r="D4" s="238"/>
      <c r="E4" s="207"/>
      <c r="F4" s="208"/>
      <c r="G4" s="239"/>
      <c r="H4" s="240"/>
      <c r="I4" s="48" t="s">
        <v>5</v>
      </c>
      <c r="J4" s="43" t="s">
        <v>53</v>
      </c>
      <c r="K4" s="43" t="s">
        <v>25</v>
      </c>
      <c r="L4" s="44" t="s">
        <v>26</v>
      </c>
      <c r="M4" s="45">
        <v>1</v>
      </c>
      <c r="N4" s="46">
        <v>0.8</v>
      </c>
      <c r="O4" s="47">
        <v>0.6</v>
      </c>
      <c r="P4" s="50"/>
      <c r="Q4" s="2"/>
      <c r="R4" s="51"/>
      <c r="S4" s="15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9.5" customHeight="1" thickBot="1">
      <c r="A5" s="15"/>
      <c r="B5" s="15"/>
      <c r="C5" s="216"/>
      <c r="D5" s="226"/>
      <c r="E5" s="227"/>
      <c r="F5" s="228"/>
      <c r="G5" s="129"/>
      <c r="H5" s="136" t="s">
        <v>58</v>
      </c>
      <c r="I5" s="137" t="s">
        <v>77</v>
      </c>
      <c r="J5" s="138">
        <v>8</v>
      </c>
      <c r="K5" s="138">
        <v>1</v>
      </c>
      <c r="L5" s="139">
        <v>1</v>
      </c>
      <c r="M5" s="140">
        <f>R8*J5</f>
        <v>0</v>
      </c>
      <c r="N5" s="141">
        <f>M5*0.8</f>
        <v>0</v>
      </c>
      <c r="O5" s="142">
        <f>M5*0.6</f>
        <v>0</v>
      </c>
      <c r="P5" s="32" t="s">
        <v>9</v>
      </c>
      <c r="Q5" s="224"/>
      <c r="R5" s="225"/>
      <c r="S5" s="14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9.5" customHeight="1" thickBot="1">
      <c r="A6" s="15"/>
      <c r="B6" s="15"/>
      <c r="C6" s="223" t="s">
        <v>3</v>
      </c>
      <c r="D6" s="220"/>
      <c r="E6" s="221"/>
      <c r="F6" s="222"/>
      <c r="G6" s="129"/>
      <c r="H6" s="143" t="s">
        <v>59</v>
      </c>
      <c r="I6" s="144" t="s">
        <v>77</v>
      </c>
      <c r="J6" s="145">
        <v>6</v>
      </c>
      <c r="K6" s="145">
        <v>1</v>
      </c>
      <c r="L6" s="146">
        <v>0.5</v>
      </c>
      <c r="M6" s="147">
        <f>R8*J6</f>
        <v>0</v>
      </c>
      <c r="N6" s="148">
        <f>M6*0.8</f>
        <v>0</v>
      </c>
      <c r="O6" s="149">
        <f>M6*0.6</f>
        <v>0</v>
      </c>
      <c r="P6" s="32" t="s">
        <v>16</v>
      </c>
      <c r="Q6" s="218"/>
      <c r="R6" s="219"/>
      <c r="S6" s="14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9.5" customHeight="1" thickBot="1">
      <c r="A7" s="15"/>
      <c r="B7" s="15"/>
      <c r="C7" s="216"/>
      <c r="D7" s="235"/>
      <c r="E7" s="236"/>
      <c r="F7" s="237"/>
      <c r="G7" s="129"/>
      <c r="H7" s="130"/>
      <c r="I7" s="77" t="s">
        <v>40</v>
      </c>
      <c r="J7" s="78">
        <v>80</v>
      </c>
      <c r="K7" s="173" t="s">
        <v>71</v>
      </c>
      <c r="L7" s="146">
        <v>1</v>
      </c>
      <c r="M7" s="80">
        <f>R9*J7</f>
        <v>0</v>
      </c>
      <c r="N7" s="81">
        <f>M7*0.8</f>
        <v>0</v>
      </c>
      <c r="O7" s="82">
        <f>M7*0.6</f>
        <v>0</v>
      </c>
      <c r="P7" s="42" t="s">
        <v>10</v>
      </c>
      <c r="Q7" s="26" t="s">
        <v>28</v>
      </c>
      <c r="R7" s="39"/>
      <c r="S7" s="14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9.5" customHeight="1">
      <c r="A8" s="15"/>
      <c r="B8" s="15"/>
      <c r="C8" s="223" t="s">
        <v>2</v>
      </c>
      <c r="D8" s="231"/>
      <c r="E8" s="232"/>
      <c r="F8" s="229"/>
      <c r="G8" s="174" t="s">
        <v>88</v>
      </c>
      <c r="H8" s="155"/>
      <c r="I8" s="176"/>
      <c r="J8" s="177"/>
      <c r="K8" s="150"/>
      <c r="L8" s="178" t="s">
        <v>82</v>
      </c>
      <c r="M8" s="151"/>
      <c r="N8" s="152"/>
      <c r="O8" s="153"/>
      <c r="P8" s="42" t="s">
        <v>11</v>
      </c>
      <c r="Q8" s="26" t="s">
        <v>31</v>
      </c>
      <c r="R8" s="39"/>
      <c r="S8" s="14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9.5" customHeight="1" thickBot="1">
      <c r="A9" s="15"/>
      <c r="B9" s="15"/>
      <c r="C9" s="234"/>
      <c r="D9" s="233"/>
      <c r="E9" s="233"/>
      <c r="F9" s="230"/>
      <c r="G9" s="175" t="s">
        <v>95</v>
      </c>
      <c r="H9" s="130"/>
      <c r="I9" s="96"/>
      <c r="J9" s="97"/>
      <c r="K9" s="101"/>
      <c r="L9" s="178" t="s">
        <v>83</v>
      </c>
      <c r="M9" s="98"/>
      <c r="N9" s="99"/>
      <c r="O9" s="100"/>
      <c r="P9" s="49" t="s">
        <v>12</v>
      </c>
      <c r="Q9" s="27" t="s">
        <v>32</v>
      </c>
      <c r="R9" s="28">
        <f>POWER(R8,0.425)*POWER(R7,0.725)*71.84/10000</f>
        <v>0</v>
      </c>
      <c r="S9" s="14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" customHeight="1" thickTop="1">
      <c r="A10" s="250"/>
      <c r="B10" s="250"/>
      <c r="C10" s="251"/>
      <c r="D10" s="252"/>
      <c r="E10" s="252"/>
      <c r="F10" s="253"/>
      <c r="G10" s="132"/>
      <c r="H10" s="154"/>
      <c r="I10" s="155"/>
      <c r="J10" s="155"/>
      <c r="K10" s="155"/>
      <c r="L10" s="155"/>
      <c r="M10" s="155"/>
      <c r="N10" s="155"/>
      <c r="O10" s="15"/>
      <c r="P10" s="15"/>
      <c r="Q10" s="15"/>
      <c r="R10" s="15"/>
      <c r="S10" s="14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2" s="15" customFormat="1" ht="15" customHeight="1">
      <c r="A11" s="250"/>
      <c r="B11" s="254"/>
      <c r="C11" s="252" t="s">
        <v>89</v>
      </c>
      <c r="D11" s="255"/>
      <c r="E11" s="256"/>
      <c r="F11" s="257"/>
      <c r="G11" s="246" t="s">
        <v>0</v>
      </c>
      <c r="H11" s="247"/>
      <c r="I11" s="168">
        <v>1</v>
      </c>
      <c r="J11" s="170">
        <f>I11+1</f>
        <v>2</v>
      </c>
      <c r="K11" s="171">
        <f>J11+1</f>
        <v>3</v>
      </c>
      <c r="L11" s="167"/>
      <c r="M11" s="109"/>
      <c r="N11" s="169">
        <f>K11+1</f>
        <v>4</v>
      </c>
      <c r="O11" s="169">
        <f>N11+1</f>
        <v>5</v>
      </c>
      <c r="P11" s="172">
        <f>O11+1</f>
        <v>6</v>
      </c>
      <c r="R11" s="34"/>
      <c r="S11" s="25"/>
      <c r="T11" s="121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5" customFormat="1" ht="21.75" customHeight="1">
      <c r="A12" s="250"/>
      <c r="B12" s="254"/>
      <c r="C12" s="258" t="s">
        <v>90</v>
      </c>
      <c r="D12" s="259"/>
      <c r="E12" s="259"/>
      <c r="F12" s="260"/>
      <c r="G12" s="246" t="s">
        <v>1</v>
      </c>
      <c r="H12" s="248"/>
      <c r="I12" s="40">
        <v>43831</v>
      </c>
      <c r="J12" s="41">
        <f>I12+7</f>
        <v>43838</v>
      </c>
      <c r="K12" s="102">
        <f>J12+7</f>
        <v>43845</v>
      </c>
      <c r="L12" s="110"/>
      <c r="M12" s="111"/>
      <c r="N12" s="41">
        <f>K12+7</f>
        <v>43852</v>
      </c>
      <c r="O12" s="41">
        <f>N12+7</f>
        <v>43859</v>
      </c>
      <c r="P12" s="122">
        <f>O12+7</f>
        <v>43866</v>
      </c>
      <c r="R12" s="25"/>
      <c r="S12" s="121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5" customFormat="1" ht="15" customHeight="1">
      <c r="A13" s="250"/>
      <c r="B13" s="254"/>
      <c r="C13" s="261" t="s">
        <v>81</v>
      </c>
      <c r="D13" s="259"/>
      <c r="E13" s="262"/>
      <c r="F13" s="263"/>
      <c r="G13" s="246" t="s">
        <v>13</v>
      </c>
      <c r="H13" s="248"/>
      <c r="I13" s="70">
        <v>1</v>
      </c>
      <c r="J13" s="71">
        <v>1</v>
      </c>
      <c r="K13" s="103">
        <v>1</v>
      </c>
      <c r="L13" s="112"/>
      <c r="M13" s="113"/>
      <c r="N13" s="71">
        <v>1</v>
      </c>
      <c r="O13" s="71">
        <v>1</v>
      </c>
      <c r="P13" s="123">
        <v>1</v>
      </c>
      <c r="R13" s="25"/>
      <c r="S13" s="1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5" customFormat="1" ht="19.5" customHeight="1">
      <c r="A14" s="250"/>
      <c r="B14" s="254"/>
      <c r="C14" s="264" t="s">
        <v>84</v>
      </c>
      <c r="D14" s="265"/>
      <c r="E14" s="265"/>
      <c r="F14" s="263"/>
      <c r="G14" s="246" t="s">
        <v>6</v>
      </c>
      <c r="H14" s="248"/>
      <c r="I14" s="72"/>
      <c r="J14" s="72"/>
      <c r="K14" s="104"/>
      <c r="L14" s="114"/>
      <c r="M14" s="127"/>
      <c r="N14" s="72"/>
      <c r="O14" s="72"/>
      <c r="P14" s="124"/>
      <c r="R14" s="25"/>
      <c r="S14" s="121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5" customFormat="1" ht="21.75" customHeight="1">
      <c r="A15" s="250"/>
      <c r="B15" s="250"/>
      <c r="C15" s="264" t="s">
        <v>85</v>
      </c>
      <c r="D15" s="266"/>
      <c r="E15" s="267"/>
      <c r="F15" s="263"/>
      <c r="G15" s="249" t="s">
        <v>14</v>
      </c>
      <c r="H15" s="248"/>
      <c r="I15" s="73"/>
      <c r="J15" s="74"/>
      <c r="K15" s="105"/>
      <c r="L15" s="115"/>
      <c r="M15" s="116"/>
      <c r="N15" s="74"/>
      <c r="O15" s="74"/>
      <c r="P15" s="69"/>
      <c r="R15" s="25"/>
      <c r="S15" s="121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3:32" s="15" customFormat="1" ht="19.5" customHeight="1" thickBot="1">
      <c r="C16" s="60" t="s">
        <v>8</v>
      </c>
      <c r="D16" s="245" t="s">
        <v>7</v>
      </c>
      <c r="E16" s="245"/>
      <c r="F16" s="245"/>
      <c r="G16" s="241" t="s">
        <v>21</v>
      </c>
      <c r="H16" s="242"/>
      <c r="I16" s="75" t="s">
        <v>52</v>
      </c>
      <c r="J16" s="75" t="s">
        <v>52</v>
      </c>
      <c r="K16" s="106" t="s">
        <v>52</v>
      </c>
      <c r="L16" s="117"/>
      <c r="M16" s="118"/>
      <c r="N16" s="75" t="s">
        <v>52</v>
      </c>
      <c r="O16" s="75" t="s">
        <v>52</v>
      </c>
      <c r="P16" s="125" t="s">
        <v>52</v>
      </c>
      <c r="R16" s="25"/>
      <c r="S16" s="121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6" s="15" customFormat="1" ht="21.75" customHeight="1">
      <c r="B17" s="13" t="s">
        <v>34</v>
      </c>
      <c r="C17" s="88" t="s">
        <v>44</v>
      </c>
      <c r="D17" s="56" t="s">
        <v>43</v>
      </c>
      <c r="E17" s="57"/>
      <c r="F17" s="56"/>
      <c r="G17" s="56"/>
      <c r="H17" s="58"/>
      <c r="I17" s="66" t="str">
        <f>TEXT(I16,I16)</f>
        <v>+</v>
      </c>
      <c r="J17" s="66" t="str">
        <f>TEXT(J16,J16)</f>
        <v>+</v>
      </c>
      <c r="K17" s="107" t="str">
        <f>TEXT(K16,K16)</f>
        <v>+</v>
      </c>
      <c r="L17" s="115"/>
      <c r="M17" s="116"/>
      <c r="N17" s="66" t="str">
        <f>TEXT(N16,N16)</f>
        <v>+</v>
      </c>
      <c r="O17" s="66" t="str">
        <f>TEXT(O16,O16)</f>
        <v>+</v>
      </c>
      <c r="P17" s="67" t="str">
        <f>TEXT(P16,P16)</f>
        <v>+</v>
      </c>
      <c r="R17" s="2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5"/>
      <c r="AG17" s="25"/>
      <c r="AH17" s="25"/>
      <c r="AI17" s="25"/>
      <c r="AJ17" s="25"/>
    </row>
    <row r="18" spans="2:36" s="15" customFormat="1" ht="21.75" customHeight="1">
      <c r="B18" s="13"/>
      <c r="C18" s="83"/>
      <c r="D18" s="84"/>
      <c r="E18" s="85"/>
      <c r="F18" s="84"/>
      <c r="G18" s="84"/>
      <c r="H18" s="86"/>
      <c r="I18" s="66"/>
      <c r="J18" s="66"/>
      <c r="K18" s="107"/>
      <c r="L18" s="115"/>
      <c r="M18" s="116"/>
      <c r="N18" s="66"/>
      <c r="O18" s="66"/>
      <c r="P18" s="67"/>
      <c r="R18" s="2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5"/>
      <c r="AG18" s="25"/>
      <c r="AH18" s="25"/>
      <c r="AI18" s="25"/>
      <c r="AJ18" s="25"/>
    </row>
    <row r="19" spans="2:36" s="15" customFormat="1" ht="24.75" customHeight="1">
      <c r="B19" s="13"/>
      <c r="C19" s="83" t="s">
        <v>47</v>
      </c>
      <c r="D19" s="84" t="s">
        <v>48</v>
      </c>
      <c r="E19" s="85"/>
      <c r="F19" s="84"/>
      <c r="G19" s="84"/>
      <c r="H19" s="86"/>
      <c r="I19" s="66" t="str">
        <f>TEXT(I16,I16)</f>
        <v>+</v>
      </c>
      <c r="J19" s="66" t="str">
        <f>TEXT(J16,J16)</f>
        <v>+</v>
      </c>
      <c r="K19" s="66" t="str">
        <f>TEXT(K16,K16)</f>
        <v>+</v>
      </c>
      <c r="L19" s="115"/>
      <c r="M19" s="116"/>
      <c r="N19" s="66" t="str">
        <f>TEXT(N16,N16)</f>
        <v>+</v>
      </c>
      <c r="O19" s="66" t="str">
        <f>TEXT(O16,O16)</f>
        <v>+</v>
      </c>
      <c r="P19" s="69" t="str">
        <f>TEXT(P16,P16)</f>
        <v>+</v>
      </c>
      <c r="R19" s="2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5"/>
      <c r="AG19" s="25"/>
      <c r="AH19" s="25"/>
      <c r="AI19" s="25"/>
      <c r="AJ19" s="25"/>
    </row>
    <row r="20" spans="2:36" s="15" customFormat="1" ht="21.75" customHeight="1">
      <c r="B20" s="13" t="s">
        <v>45</v>
      </c>
      <c r="C20" s="83" t="s">
        <v>36</v>
      </c>
      <c r="D20" s="84" t="s">
        <v>79</v>
      </c>
      <c r="E20" s="85"/>
      <c r="F20" s="84"/>
      <c r="G20" s="84"/>
      <c r="H20" s="86"/>
      <c r="I20" s="66" t="str">
        <f>TEXT(I16,I16)</f>
        <v>+</v>
      </c>
      <c r="J20" s="66" t="str">
        <f>TEXT(J16,J16)</f>
        <v>+</v>
      </c>
      <c r="K20" s="66" t="str">
        <f>TEXT(K16,K16)</f>
        <v>+</v>
      </c>
      <c r="L20" s="115"/>
      <c r="M20" s="116"/>
      <c r="N20" s="66" t="str">
        <f>TEXT(N16,N16)</f>
        <v>+</v>
      </c>
      <c r="O20" s="66" t="str">
        <f>TEXT(O16,O16)</f>
        <v>+</v>
      </c>
      <c r="P20" s="67" t="str">
        <f>TEXT(P16,P16)</f>
        <v>+</v>
      </c>
      <c r="R20" s="2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5"/>
      <c r="AG20" s="25"/>
      <c r="AH20" s="25"/>
      <c r="AI20" s="25"/>
      <c r="AJ20" s="25"/>
    </row>
    <row r="21" spans="2:36" s="15" customFormat="1" ht="24.75" customHeight="1">
      <c r="B21" s="13"/>
      <c r="C21" s="83" t="s">
        <v>69</v>
      </c>
      <c r="D21" s="84"/>
      <c r="E21" s="85"/>
      <c r="F21" s="84"/>
      <c r="G21" s="84"/>
      <c r="H21" s="86"/>
      <c r="I21" s="66"/>
      <c r="J21" s="66" t="str">
        <f>TEXT(J16,J16)</f>
        <v>+</v>
      </c>
      <c r="K21" s="66" t="str">
        <f>TEXT(K16,K16)</f>
        <v>+</v>
      </c>
      <c r="L21" s="156"/>
      <c r="M21" s="131"/>
      <c r="N21" s="74"/>
      <c r="O21" s="66" t="str">
        <f>TEXT(O16,O16)</f>
        <v>+</v>
      </c>
      <c r="P21" s="69" t="str">
        <f>TEXT(P16,P16)</f>
        <v>+</v>
      </c>
      <c r="R21" s="2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5"/>
      <c r="AG21" s="25"/>
      <c r="AH21" s="25"/>
      <c r="AI21" s="25"/>
      <c r="AJ21" s="25"/>
    </row>
    <row r="22" spans="2:36" s="15" customFormat="1" ht="21.75" customHeight="1">
      <c r="B22" s="13"/>
      <c r="C22" s="83"/>
      <c r="D22" s="84"/>
      <c r="E22" s="85"/>
      <c r="F22" s="84"/>
      <c r="G22" s="84"/>
      <c r="H22" s="86"/>
      <c r="I22" s="66"/>
      <c r="J22" s="66"/>
      <c r="K22" s="107"/>
      <c r="L22" s="156"/>
      <c r="M22" s="164"/>
      <c r="N22" s="74"/>
      <c r="O22" s="66"/>
      <c r="P22" s="69"/>
      <c r="R22" s="2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5"/>
      <c r="AG22" s="25"/>
      <c r="AH22" s="25"/>
      <c r="AI22" s="25"/>
      <c r="AJ22" s="25"/>
    </row>
    <row r="23" spans="1:38" ht="21.75" customHeight="1">
      <c r="A23" s="15"/>
      <c r="B23" s="13" t="s">
        <v>46</v>
      </c>
      <c r="C23" s="55" t="s">
        <v>55</v>
      </c>
      <c r="D23" s="52" t="s">
        <v>78</v>
      </c>
      <c r="E23" s="54">
        <f>ROUND(M5,-1)</f>
        <v>0</v>
      </c>
      <c r="F23" s="11" t="s">
        <v>22</v>
      </c>
      <c r="G23" s="12">
        <v>250</v>
      </c>
      <c r="H23" s="31" t="s">
        <v>56</v>
      </c>
      <c r="I23" s="66" t="str">
        <f>TEXT(I16,I16)</f>
        <v>+</v>
      </c>
      <c r="J23" s="66"/>
      <c r="K23" s="107"/>
      <c r="L23" s="156"/>
      <c r="M23" s="34"/>
      <c r="N23" s="74"/>
      <c r="O23" s="74"/>
      <c r="P23" s="69"/>
      <c r="Q23" s="156"/>
      <c r="R23" s="38"/>
      <c r="S23" s="34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I23" s="62"/>
      <c r="AJ23" s="62"/>
      <c r="AK23" s="62"/>
      <c r="AL23" s="62"/>
    </row>
    <row r="24" spans="1:38" ht="21.75" customHeight="1">
      <c r="A24" s="15"/>
      <c r="B24" s="13" t="s">
        <v>46</v>
      </c>
      <c r="C24" s="55" t="s">
        <v>57</v>
      </c>
      <c r="D24" s="52" t="s">
        <v>78</v>
      </c>
      <c r="E24" s="54">
        <f>ROUND(M6,-1)</f>
        <v>0</v>
      </c>
      <c r="F24" s="11" t="s">
        <v>22</v>
      </c>
      <c r="G24" s="12">
        <v>250</v>
      </c>
      <c r="H24" s="31" t="s">
        <v>56</v>
      </c>
      <c r="I24" s="66"/>
      <c r="J24" s="68"/>
      <c r="K24" s="107"/>
      <c r="L24" s="156"/>
      <c r="M24" s="34"/>
      <c r="N24" s="74" t="str">
        <f>TEXT(N16,N16)</f>
        <v>+</v>
      </c>
      <c r="O24" s="74"/>
      <c r="P24" s="69"/>
      <c r="Q24" s="156"/>
      <c r="R24" s="38"/>
      <c r="S24" s="25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I24" s="62"/>
      <c r="AJ24" s="62"/>
      <c r="AK24" s="62"/>
      <c r="AL24" s="62"/>
    </row>
    <row r="25" spans="2:36" s="15" customFormat="1" ht="21.75" customHeight="1">
      <c r="B25" s="13"/>
      <c r="C25" s="83"/>
      <c r="D25" s="84"/>
      <c r="E25" s="85"/>
      <c r="F25" s="84"/>
      <c r="G25" s="84"/>
      <c r="H25" s="86"/>
      <c r="I25" s="66"/>
      <c r="J25" s="66"/>
      <c r="K25" s="107"/>
      <c r="L25" s="156"/>
      <c r="M25" s="116"/>
      <c r="N25" s="66"/>
      <c r="O25" s="66"/>
      <c r="P25" s="67"/>
      <c r="R25" s="2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25"/>
      <c r="AG25" s="25"/>
      <c r="AH25" s="25"/>
      <c r="AI25" s="25"/>
      <c r="AJ25" s="25"/>
    </row>
    <row r="26" spans="2:36" s="15" customFormat="1" ht="21.75" customHeight="1">
      <c r="B26" s="13" t="s">
        <v>54</v>
      </c>
      <c r="C26" s="55" t="s">
        <v>41</v>
      </c>
      <c r="D26" s="52" t="s">
        <v>42</v>
      </c>
      <c r="E26" s="54">
        <f>ROUND(M7,-1)</f>
        <v>0</v>
      </c>
      <c r="F26" s="11" t="s">
        <v>22</v>
      </c>
      <c r="G26" s="12">
        <v>250</v>
      </c>
      <c r="H26" s="31" t="s">
        <v>35</v>
      </c>
      <c r="I26" s="66" t="str">
        <f>TEXT(I16,I16)</f>
        <v>+</v>
      </c>
      <c r="J26" s="66" t="str">
        <f>TEXT(J16,J16)</f>
        <v>+</v>
      </c>
      <c r="K26" s="66" t="str">
        <f>TEXT(K16,K16)</f>
        <v>+</v>
      </c>
      <c r="L26" s="115"/>
      <c r="M26" s="116"/>
      <c r="N26" s="66" t="str">
        <f>TEXT(N16,N16)</f>
        <v>+</v>
      </c>
      <c r="O26" s="66" t="str">
        <f>TEXT(O16,O16)</f>
        <v>+</v>
      </c>
      <c r="P26" s="67" t="str">
        <f>TEXT(P16,P16)</f>
        <v>+</v>
      </c>
      <c r="Q26" s="34"/>
      <c r="R26" s="2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5"/>
      <c r="AG26" s="25"/>
      <c r="AH26" s="25"/>
      <c r="AI26" s="25"/>
      <c r="AJ26" s="25"/>
    </row>
    <row r="27" spans="2:36" s="15" customFormat="1" ht="21.75" customHeight="1">
      <c r="B27" s="13"/>
      <c r="C27" s="83"/>
      <c r="D27" s="84"/>
      <c r="E27" s="85"/>
      <c r="F27" s="84"/>
      <c r="G27" s="84"/>
      <c r="H27" s="86"/>
      <c r="I27" s="66"/>
      <c r="J27" s="66"/>
      <c r="K27" s="107"/>
      <c r="L27" s="115"/>
      <c r="M27" s="116"/>
      <c r="N27" s="66"/>
      <c r="O27" s="66"/>
      <c r="P27" s="67"/>
      <c r="R27" s="2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5"/>
      <c r="AG27" s="25"/>
      <c r="AH27" s="25"/>
      <c r="AI27" s="25"/>
      <c r="AJ27" s="25"/>
    </row>
    <row r="28" spans="2:36" s="15" customFormat="1" ht="21.75" customHeight="1">
      <c r="B28" s="13"/>
      <c r="C28" s="181"/>
      <c r="D28" s="84"/>
      <c r="E28" s="85"/>
      <c r="F28" s="84"/>
      <c r="G28" s="84"/>
      <c r="H28" s="86"/>
      <c r="I28" s="87"/>
      <c r="J28" s="87"/>
      <c r="K28" s="108"/>
      <c r="L28" s="119"/>
      <c r="M28" s="120"/>
      <c r="N28" s="87"/>
      <c r="O28" s="87"/>
      <c r="P28" s="126"/>
      <c r="R28" s="2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5"/>
      <c r="AG28" s="25"/>
      <c r="AH28" s="25"/>
      <c r="AI28" s="25"/>
      <c r="AJ28" s="25"/>
    </row>
    <row r="29" spans="2:36" s="15" customFormat="1" ht="24.75" customHeight="1">
      <c r="B29" s="13"/>
      <c r="C29" s="182"/>
      <c r="D29" s="185" t="s">
        <v>91</v>
      </c>
      <c r="E29" s="185"/>
      <c r="F29" s="186" t="s">
        <v>92</v>
      </c>
      <c r="G29" s="187">
        <f>IF(E23&gt;810,3,IF(E23&gt;390,2,1))</f>
        <v>1</v>
      </c>
      <c r="H29" s="188" t="s">
        <v>93</v>
      </c>
      <c r="I29" s="183" t="str">
        <f>TEXT(I16,I16)</f>
        <v>+</v>
      </c>
      <c r="J29" s="68"/>
      <c r="K29" s="184"/>
      <c r="L29" s="119"/>
      <c r="M29" s="120"/>
      <c r="N29" s="74"/>
      <c r="O29" s="68"/>
      <c r="P29" s="69"/>
      <c r="R29" s="2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5"/>
      <c r="AG29" s="25"/>
      <c r="AH29" s="25"/>
      <c r="AI29" s="25"/>
      <c r="AJ29" s="25"/>
    </row>
    <row r="30" spans="2:36" s="15" customFormat="1" ht="24.75" customHeight="1">
      <c r="B30" s="13"/>
      <c r="C30" s="182"/>
      <c r="D30" s="185" t="s">
        <v>91</v>
      </c>
      <c r="E30" s="185"/>
      <c r="F30" s="64" t="s">
        <v>94</v>
      </c>
      <c r="G30" s="187">
        <f>IF(E24&gt;390,2,1)</f>
        <v>1</v>
      </c>
      <c r="H30" s="188" t="s">
        <v>93</v>
      </c>
      <c r="I30" s="87"/>
      <c r="J30" s="87"/>
      <c r="K30" s="108"/>
      <c r="L30" s="119"/>
      <c r="M30" s="120"/>
      <c r="N30" s="74" t="str">
        <f>TEXT(N16,N16)</f>
        <v>+</v>
      </c>
      <c r="O30" s="87"/>
      <c r="P30" s="126"/>
      <c r="Q30" s="25"/>
      <c r="R30" s="2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5"/>
      <c r="AG30" s="25"/>
      <c r="AH30" s="25"/>
      <c r="AI30" s="25"/>
      <c r="AJ30" s="25"/>
    </row>
    <row r="31" spans="2:36" s="15" customFormat="1" ht="24.75" customHeight="1">
      <c r="B31" s="192"/>
      <c r="C31" s="182"/>
      <c r="D31" s="193"/>
      <c r="E31" s="193"/>
      <c r="F31" s="186"/>
      <c r="G31" s="194"/>
      <c r="H31" s="195"/>
      <c r="I31" s="198" t="s">
        <v>49</v>
      </c>
      <c r="J31" s="199" t="s">
        <v>50</v>
      </c>
      <c r="K31" s="200" t="s">
        <v>51</v>
      </c>
      <c r="L31" s="119"/>
      <c r="M31" s="120"/>
      <c r="N31" s="202" t="s">
        <v>60</v>
      </c>
      <c r="O31" s="199" t="s">
        <v>61</v>
      </c>
      <c r="P31" s="203" t="s">
        <v>62</v>
      </c>
      <c r="Q31" s="25"/>
      <c r="R31" s="2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5"/>
      <c r="AG31" s="25"/>
      <c r="AH31" s="25"/>
      <c r="AI31" s="25"/>
      <c r="AJ31" s="25"/>
    </row>
    <row r="32" spans="2:36" s="15" customFormat="1" ht="21.75" customHeight="1" thickBot="1">
      <c r="B32" s="243" t="s">
        <v>39</v>
      </c>
      <c r="C32" s="244"/>
      <c r="D32" s="191" t="s">
        <v>96</v>
      </c>
      <c r="E32" s="189"/>
      <c r="F32" s="189"/>
      <c r="G32" s="189"/>
      <c r="H32" s="190"/>
      <c r="I32" s="196"/>
      <c r="J32" s="196" t="s">
        <v>97</v>
      </c>
      <c r="K32" s="197"/>
      <c r="L32" s="115"/>
      <c r="M32" s="116"/>
      <c r="N32" s="196" t="s">
        <v>97</v>
      </c>
      <c r="O32" s="196"/>
      <c r="P32" s="201"/>
      <c r="R32" s="2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5"/>
      <c r="AG32" s="25"/>
      <c r="AH32" s="25"/>
      <c r="AI32" s="25"/>
      <c r="AJ32" s="25"/>
    </row>
    <row r="33" spans="1:19" ht="21" customHeight="1" thickTop="1">
      <c r="A33" s="15"/>
      <c r="B33" s="15"/>
      <c r="C33" s="15"/>
      <c r="D33" s="35"/>
      <c r="E33" s="36"/>
      <c r="F33" s="15"/>
      <c r="G33" s="37"/>
      <c r="H33" s="35"/>
      <c r="I33" s="34"/>
      <c r="J33" s="34"/>
      <c r="K33" s="34"/>
      <c r="L33" s="15"/>
      <c r="M33" s="29"/>
      <c r="N33" s="15"/>
      <c r="O33" s="34"/>
      <c r="P33" s="34"/>
      <c r="Q33" s="34"/>
      <c r="R33" s="38"/>
      <c r="S33" s="15"/>
    </row>
    <row r="34" spans="1:38" ht="21.75" customHeight="1">
      <c r="A34" s="3" t="s">
        <v>38</v>
      </c>
      <c r="B34" s="9"/>
      <c r="C34" s="128"/>
      <c r="D34" s="4"/>
      <c r="E34" s="5"/>
      <c r="F34" s="6"/>
      <c r="G34" s="7"/>
      <c r="H34" s="8" t="s">
        <v>72</v>
      </c>
      <c r="I34" s="9"/>
      <c r="J34" s="128"/>
      <c r="K34" s="9"/>
      <c r="L34" s="6"/>
      <c r="M34" s="6"/>
      <c r="N34" s="6"/>
      <c r="O34" s="8"/>
      <c r="P34" s="6"/>
      <c r="Q34" s="6"/>
      <c r="R34" s="9"/>
      <c r="S34" s="9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I34" s="62"/>
      <c r="AJ34" s="62"/>
      <c r="AK34" s="62"/>
      <c r="AL34" s="62"/>
    </row>
    <row r="35" spans="1:19" ht="21.75" customHeight="1">
      <c r="A35" s="15"/>
      <c r="B35" s="15"/>
      <c r="C35" s="17"/>
      <c r="D35" s="18"/>
      <c r="E35" s="19"/>
      <c r="F35" s="14"/>
      <c r="G35" s="20"/>
      <c r="H35" s="14"/>
      <c r="I35" s="53"/>
      <c r="J35" s="15"/>
      <c r="K35" s="21"/>
      <c r="L35" s="14"/>
      <c r="M35" s="14"/>
      <c r="N35" s="14"/>
      <c r="O35" s="21"/>
      <c r="P35" s="14"/>
      <c r="Q35" s="14"/>
      <c r="R35" s="15"/>
      <c r="S35" s="15"/>
    </row>
    <row r="36" spans="1:19" ht="19.5" customHeight="1" thickBot="1">
      <c r="A36" s="15"/>
      <c r="B36" s="15"/>
      <c r="C36" s="16" t="s">
        <v>19</v>
      </c>
      <c r="D36" s="215" t="s">
        <v>23</v>
      </c>
      <c r="E36" s="216"/>
      <c r="F36" s="217"/>
      <c r="G36" s="129"/>
      <c r="H36" s="130"/>
      <c r="I36" s="212" t="s">
        <v>20</v>
      </c>
      <c r="J36" s="213"/>
      <c r="K36" s="213"/>
      <c r="L36" s="214"/>
      <c r="M36" s="209" t="s">
        <v>24</v>
      </c>
      <c r="N36" s="210"/>
      <c r="O36" s="211"/>
      <c r="P36" s="206" t="s">
        <v>15</v>
      </c>
      <c r="Q36" s="207"/>
      <c r="R36" s="208"/>
      <c r="S36" s="15"/>
    </row>
    <row r="37" spans="1:19" ht="19.5" customHeight="1" thickBot="1">
      <c r="A37" s="15"/>
      <c r="B37" s="15"/>
      <c r="C37" s="223" t="s">
        <v>4</v>
      </c>
      <c r="D37" s="238" t="s">
        <v>70</v>
      </c>
      <c r="E37" s="207"/>
      <c r="F37" s="208"/>
      <c r="G37" s="129"/>
      <c r="H37" s="130"/>
      <c r="I37" s="48" t="s">
        <v>5</v>
      </c>
      <c r="J37" s="43" t="s">
        <v>53</v>
      </c>
      <c r="K37" s="43" t="s">
        <v>25</v>
      </c>
      <c r="L37" s="44" t="s">
        <v>26</v>
      </c>
      <c r="M37" s="45">
        <v>1</v>
      </c>
      <c r="N37" s="46">
        <v>0.8</v>
      </c>
      <c r="O37" s="47">
        <v>0.6</v>
      </c>
      <c r="P37" s="50"/>
      <c r="Q37" s="2"/>
      <c r="R37" s="51"/>
      <c r="S37" s="15"/>
    </row>
    <row r="38" spans="1:19" ht="19.5" customHeight="1" thickBot="1">
      <c r="A38" s="15"/>
      <c r="B38" s="15"/>
      <c r="C38" s="216"/>
      <c r="D38" s="226" t="s">
        <v>37</v>
      </c>
      <c r="E38" s="227"/>
      <c r="F38" s="228"/>
      <c r="G38" s="129"/>
      <c r="H38" s="136" t="s">
        <v>58</v>
      </c>
      <c r="I38" s="137" t="s">
        <v>73</v>
      </c>
      <c r="J38" s="138">
        <v>8</v>
      </c>
      <c r="K38" s="138">
        <v>1</v>
      </c>
      <c r="L38" s="139">
        <v>1</v>
      </c>
      <c r="M38" s="140">
        <f>R41*J38</f>
        <v>0</v>
      </c>
      <c r="N38" s="141">
        <f>M38*0.8</f>
        <v>0</v>
      </c>
      <c r="O38" s="142">
        <f>M38*0.6</f>
        <v>0</v>
      </c>
      <c r="P38" s="32" t="s">
        <v>9</v>
      </c>
      <c r="Q38" s="224" t="s">
        <v>27</v>
      </c>
      <c r="R38" s="225"/>
      <c r="S38" s="14"/>
    </row>
    <row r="39" spans="1:19" ht="19.5" customHeight="1" thickBot="1">
      <c r="A39" s="15"/>
      <c r="B39" s="15"/>
      <c r="C39" s="223" t="s">
        <v>3</v>
      </c>
      <c r="D39" s="220" t="s">
        <v>17</v>
      </c>
      <c r="E39" s="221"/>
      <c r="F39" s="222"/>
      <c r="G39" s="129"/>
      <c r="H39" s="143" t="s">
        <v>59</v>
      </c>
      <c r="I39" s="144" t="s">
        <v>74</v>
      </c>
      <c r="J39" s="145">
        <v>6</v>
      </c>
      <c r="K39" s="145">
        <v>1</v>
      </c>
      <c r="L39" s="146">
        <v>0.5</v>
      </c>
      <c r="M39" s="147">
        <f>R41*J39</f>
        <v>0</v>
      </c>
      <c r="N39" s="148">
        <f>M39*0.8</f>
        <v>0</v>
      </c>
      <c r="O39" s="149">
        <f>M39*0.6</f>
        <v>0</v>
      </c>
      <c r="P39" s="32" t="s">
        <v>16</v>
      </c>
      <c r="Q39" s="218"/>
      <c r="R39" s="219"/>
      <c r="S39" s="14"/>
    </row>
    <row r="40" spans="1:19" ht="19.5" customHeight="1" thickBot="1">
      <c r="A40" s="15"/>
      <c r="B40" s="15"/>
      <c r="C40" s="216"/>
      <c r="D40" s="235" t="s">
        <v>18</v>
      </c>
      <c r="E40" s="236"/>
      <c r="F40" s="237"/>
      <c r="G40" s="129"/>
      <c r="H40" s="130"/>
      <c r="I40" s="77" t="s">
        <v>40</v>
      </c>
      <c r="J40" s="78">
        <v>80</v>
      </c>
      <c r="K40" s="78" t="s">
        <v>71</v>
      </c>
      <c r="L40" s="79">
        <v>1</v>
      </c>
      <c r="M40" s="80">
        <f>R42*J40</f>
        <v>0</v>
      </c>
      <c r="N40" s="81">
        <f>M40*0.8</f>
        <v>0</v>
      </c>
      <c r="O40" s="82">
        <f>M40*0.6</f>
        <v>0</v>
      </c>
      <c r="P40" s="42" t="s">
        <v>10</v>
      </c>
      <c r="Q40" s="26" t="s">
        <v>28</v>
      </c>
      <c r="R40" s="39">
        <f>R7</f>
        <v>0</v>
      </c>
      <c r="S40" s="14"/>
    </row>
    <row r="41" spans="1:19" ht="19.5" customHeight="1" thickTop="1">
      <c r="A41" s="15"/>
      <c r="B41" s="15"/>
      <c r="C41" s="223" t="s">
        <v>2</v>
      </c>
      <c r="D41" s="231" t="s">
        <v>29</v>
      </c>
      <c r="E41" s="232"/>
      <c r="F41" s="229" t="s">
        <v>30</v>
      </c>
      <c r="G41" s="175" t="s">
        <v>86</v>
      </c>
      <c r="H41" s="165"/>
      <c r="I41" s="91"/>
      <c r="J41" s="92"/>
      <c r="K41" s="92"/>
      <c r="L41" s="178" t="s">
        <v>82</v>
      </c>
      <c r="M41" s="93"/>
      <c r="N41" s="94"/>
      <c r="O41" s="95"/>
      <c r="P41" s="42" t="s">
        <v>11</v>
      </c>
      <c r="Q41" s="26" t="s">
        <v>31</v>
      </c>
      <c r="R41" s="39">
        <f>R8</f>
        <v>0</v>
      </c>
      <c r="S41" s="14"/>
    </row>
    <row r="42" spans="1:19" ht="19.5" customHeight="1" thickBot="1">
      <c r="A42" s="15"/>
      <c r="B42" s="15"/>
      <c r="C42" s="234"/>
      <c r="D42" s="233"/>
      <c r="E42" s="233"/>
      <c r="F42" s="230"/>
      <c r="G42" s="175" t="s">
        <v>87</v>
      </c>
      <c r="H42" s="165"/>
      <c r="I42" s="96"/>
      <c r="J42" s="97"/>
      <c r="K42" s="101"/>
      <c r="L42" s="178" t="s">
        <v>83</v>
      </c>
      <c r="M42" s="98"/>
      <c r="N42" s="99"/>
      <c r="O42" s="100"/>
      <c r="P42" s="49" t="s">
        <v>12</v>
      </c>
      <c r="Q42" s="27" t="s">
        <v>32</v>
      </c>
      <c r="R42" s="28">
        <f>POWER(R41,0.425)*POWER(R40,0.725)*71.84/10000</f>
        <v>0</v>
      </c>
      <c r="S42" s="14"/>
    </row>
    <row r="43" spans="1:19" ht="12" customHeight="1" thickTop="1">
      <c r="A43" s="15"/>
      <c r="B43" s="15"/>
      <c r="C43" s="160"/>
      <c r="D43" s="161"/>
      <c r="E43" s="161"/>
      <c r="F43" s="162"/>
      <c r="G43" s="163"/>
      <c r="H43" s="154"/>
      <c r="I43" s="96"/>
      <c r="J43" s="97"/>
      <c r="K43" s="101"/>
      <c r="L43" s="97"/>
      <c r="M43" s="98"/>
      <c r="N43" s="99"/>
      <c r="O43" s="99"/>
      <c r="P43" s="157"/>
      <c r="Q43" s="158"/>
      <c r="R43" s="159"/>
      <c r="S43" s="14"/>
    </row>
    <row r="44" spans="1:19" ht="15" customHeight="1">
      <c r="A44" s="15"/>
      <c r="B44" s="22"/>
      <c r="C44" s="179" t="s">
        <v>89</v>
      </c>
      <c r="D44" s="134"/>
      <c r="E44" s="135"/>
      <c r="F44" s="76"/>
      <c r="G44" s="246" t="s">
        <v>0</v>
      </c>
      <c r="H44" s="247"/>
      <c r="I44" s="170">
        <f>P11+1</f>
        <v>7</v>
      </c>
      <c r="J44" s="170">
        <f>I44+1</f>
        <v>8</v>
      </c>
      <c r="K44" s="171">
        <f>J44+1</f>
        <v>9</v>
      </c>
      <c r="L44" s="167"/>
      <c r="M44" s="109"/>
      <c r="N44" s="166">
        <f>K44+1</f>
        <v>10</v>
      </c>
      <c r="O44" s="166">
        <f>N44+1</f>
        <v>11</v>
      </c>
      <c r="P44" s="166">
        <f>O44+1</f>
        <v>12</v>
      </c>
      <c r="Q44" s="15"/>
      <c r="R44" s="34"/>
      <c r="S44" s="25"/>
    </row>
    <row r="45" spans="1:19" ht="21.75" customHeight="1">
      <c r="A45" s="15"/>
      <c r="B45" s="22"/>
      <c r="C45" s="29" t="s">
        <v>90</v>
      </c>
      <c r="D45" s="89"/>
      <c r="E45" s="89"/>
      <c r="F45" s="23"/>
      <c r="G45" s="246" t="s">
        <v>1</v>
      </c>
      <c r="H45" s="248"/>
      <c r="I45" s="40">
        <f>P12+7</f>
        <v>43873</v>
      </c>
      <c r="J45" s="41">
        <f>I45+7</f>
        <v>43880</v>
      </c>
      <c r="K45" s="102">
        <f>J45+7</f>
        <v>43887</v>
      </c>
      <c r="L45" s="110"/>
      <c r="M45" s="111"/>
      <c r="N45" s="41">
        <f>K45+7</f>
        <v>43894</v>
      </c>
      <c r="O45" s="41">
        <f>N45+7</f>
        <v>43901</v>
      </c>
      <c r="P45" s="122">
        <f>O45+7</f>
        <v>43908</v>
      </c>
      <c r="Q45" s="15"/>
      <c r="R45" s="25"/>
      <c r="S45" s="121"/>
    </row>
    <row r="46" spans="1:19" ht="15" customHeight="1">
      <c r="A46" s="15"/>
      <c r="B46" s="22"/>
      <c r="C46" s="180" t="s">
        <v>81</v>
      </c>
      <c r="D46" s="89"/>
      <c r="E46" s="133"/>
      <c r="F46" s="30"/>
      <c r="G46" s="246" t="s">
        <v>13</v>
      </c>
      <c r="H46" s="248"/>
      <c r="I46" s="70">
        <v>1</v>
      </c>
      <c r="J46" s="71">
        <v>1</v>
      </c>
      <c r="K46" s="103">
        <v>1</v>
      </c>
      <c r="L46" s="112"/>
      <c r="M46" s="113"/>
      <c r="N46" s="71">
        <v>1</v>
      </c>
      <c r="O46" s="71">
        <v>1</v>
      </c>
      <c r="P46" s="123">
        <v>1</v>
      </c>
      <c r="Q46" s="15"/>
      <c r="R46" s="25"/>
      <c r="S46" s="121"/>
    </row>
    <row r="47" spans="1:19" ht="19.5" customHeight="1">
      <c r="A47" s="15"/>
      <c r="B47" s="22"/>
      <c r="C47" s="175" t="s">
        <v>84</v>
      </c>
      <c r="D47" s="90"/>
      <c r="E47" s="90"/>
      <c r="F47" s="30"/>
      <c r="G47" s="246" t="s">
        <v>6</v>
      </c>
      <c r="H47" s="248"/>
      <c r="I47" s="72" t="s">
        <v>33</v>
      </c>
      <c r="J47" s="72" t="s">
        <v>33</v>
      </c>
      <c r="K47" s="104" t="s">
        <v>33</v>
      </c>
      <c r="L47" s="114"/>
      <c r="M47" s="127"/>
      <c r="N47" s="72" t="s">
        <v>33</v>
      </c>
      <c r="O47" s="72" t="s">
        <v>33</v>
      </c>
      <c r="P47" s="124" t="s">
        <v>33</v>
      </c>
      <c r="Q47" s="15"/>
      <c r="R47" s="25"/>
      <c r="S47" s="121"/>
    </row>
    <row r="48" spans="1:19" ht="21.75" customHeight="1">
      <c r="A48" s="15"/>
      <c r="B48" s="15"/>
      <c r="C48" s="175" t="s">
        <v>85</v>
      </c>
      <c r="D48" s="33"/>
      <c r="E48" s="24"/>
      <c r="F48" s="30"/>
      <c r="G48" s="249" t="s">
        <v>14</v>
      </c>
      <c r="H48" s="248"/>
      <c r="I48" s="73"/>
      <c r="J48" s="74"/>
      <c r="K48" s="105"/>
      <c r="L48" s="119"/>
      <c r="M48" s="120"/>
      <c r="N48" s="74"/>
      <c r="O48" s="74"/>
      <c r="P48" s="69"/>
      <c r="Q48" s="15"/>
      <c r="R48" s="25"/>
      <c r="S48" s="121"/>
    </row>
    <row r="49" spans="1:19" ht="21.75" customHeight="1" thickBot="1">
      <c r="A49" s="15"/>
      <c r="B49" s="15"/>
      <c r="C49" s="60" t="s">
        <v>8</v>
      </c>
      <c r="D49" s="245" t="s">
        <v>7</v>
      </c>
      <c r="E49" s="245"/>
      <c r="F49" s="245"/>
      <c r="G49" s="241" t="s">
        <v>21</v>
      </c>
      <c r="H49" s="242"/>
      <c r="I49" s="75" t="s">
        <v>52</v>
      </c>
      <c r="J49" s="75" t="s">
        <v>52</v>
      </c>
      <c r="K49" s="106" t="s">
        <v>52</v>
      </c>
      <c r="L49" s="117"/>
      <c r="M49" s="118"/>
      <c r="N49" s="75" t="s">
        <v>52</v>
      </c>
      <c r="O49" s="75" t="s">
        <v>52</v>
      </c>
      <c r="P49" s="125" t="s">
        <v>52</v>
      </c>
      <c r="Q49" s="15"/>
      <c r="R49" s="25"/>
      <c r="S49" s="121"/>
    </row>
    <row r="50" spans="1:19" ht="21.75" customHeight="1">
      <c r="A50" s="15"/>
      <c r="B50" s="13" t="s">
        <v>34</v>
      </c>
      <c r="C50" s="88" t="s">
        <v>44</v>
      </c>
      <c r="D50" s="56" t="s">
        <v>43</v>
      </c>
      <c r="E50" s="57"/>
      <c r="F50" s="56"/>
      <c r="G50" s="56"/>
      <c r="H50" s="58"/>
      <c r="I50" s="66" t="str">
        <f>TEXT(I49,I49)</f>
        <v>+</v>
      </c>
      <c r="J50" s="66" t="str">
        <f>TEXT(J49,J49)</f>
        <v>+</v>
      </c>
      <c r="K50" s="107" t="str">
        <f>TEXT(K49,K49)</f>
        <v>+</v>
      </c>
      <c r="L50" s="119"/>
      <c r="M50" s="120"/>
      <c r="N50" s="66" t="str">
        <f>TEXT(N49,N49)</f>
        <v>+</v>
      </c>
      <c r="O50" s="66" t="str">
        <f>TEXT(O49,O49)</f>
        <v>+</v>
      </c>
      <c r="P50" s="67" t="str">
        <f>TEXT(P49,P49)</f>
        <v>+</v>
      </c>
      <c r="Q50" s="15"/>
      <c r="R50" s="25"/>
      <c r="S50" s="34"/>
    </row>
    <row r="51" spans="1:19" ht="18" customHeight="1">
      <c r="A51" s="15"/>
      <c r="B51" s="13"/>
      <c r="C51" s="83"/>
      <c r="D51" s="84"/>
      <c r="E51" s="85"/>
      <c r="F51" s="84"/>
      <c r="G51" s="84"/>
      <c r="H51" s="86"/>
      <c r="I51" s="66"/>
      <c r="J51" s="66"/>
      <c r="K51" s="107"/>
      <c r="L51" s="119"/>
      <c r="M51" s="120"/>
      <c r="N51" s="66"/>
      <c r="O51" s="66"/>
      <c r="P51" s="67"/>
      <c r="Q51" s="15"/>
      <c r="R51" s="25"/>
      <c r="S51" s="34"/>
    </row>
    <row r="52" spans="1:19" ht="24.75" customHeight="1">
      <c r="A52" s="15"/>
      <c r="B52" s="13"/>
      <c r="C52" s="83" t="s">
        <v>47</v>
      </c>
      <c r="D52" s="84" t="s">
        <v>48</v>
      </c>
      <c r="E52" s="85"/>
      <c r="F52" s="84"/>
      <c r="G52" s="84"/>
      <c r="H52" s="86"/>
      <c r="I52" s="66" t="str">
        <f>TEXT(I49,I49)</f>
        <v>+</v>
      </c>
      <c r="J52" s="66" t="str">
        <f>TEXT(J49,J49)</f>
        <v>+</v>
      </c>
      <c r="K52" s="66" t="str">
        <f>TEXT(K49,K49)</f>
        <v>+</v>
      </c>
      <c r="L52" s="119"/>
      <c r="M52" s="120"/>
      <c r="N52" s="66" t="str">
        <f>TEXT(N49,N49)</f>
        <v>+</v>
      </c>
      <c r="O52" s="66" t="str">
        <f>TEXT(O49,O49)</f>
        <v>+</v>
      </c>
      <c r="P52" s="69" t="str">
        <f>TEXT(P49,P49)</f>
        <v>+</v>
      </c>
      <c r="Q52" s="15"/>
      <c r="R52" s="25"/>
      <c r="S52" s="34"/>
    </row>
    <row r="53" spans="1:19" ht="21.75" customHeight="1">
      <c r="A53" s="15"/>
      <c r="B53" s="13" t="s">
        <v>45</v>
      </c>
      <c r="C53" s="83" t="s">
        <v>36</v>
      </c>
      <c r="D53" s="84" t="s">
        <v>80</v>
      </c>
      <c r="E53" s="85"/>
      <c r="F53" s="84"/>
      <c r="G53" s="84"/>
      <c r="H53" s="86"/>
      <c r="I53" s="66" t="str">
        <f>TEXT(I49,I49)</f>
        <v>+</v>
      </c>
      <c r="J53" s="66" t="str">
        <f>TEXT(J49,J49)</f>
        <v>+</v>
      </c>
      <c r="K53" s="66" t="str">
        <f>TEXT(K49,K49)</f>
        <v>+</v>
      </c>
      <c r="L53" s="119"/>
      <c r="M53" s="120"/>
      <c r="N53" s="66" t="str">
        <f>TEXT(N49,N49)</f>
        <v>+</v>
      </c>
      <c r="O53" s="66" t="str">
        <f>TEXT(O49,O49)</f>
        <v>+</v>
      </c>
      <c r="P53" s="67" t="str">
        <f>TEXT(P49,P49)</f>
        <v>+</v>
      </c>
      <c r="Q53" s="15"/>
      <c r="R53" s="25"/>
      <c r="S53" s="34"/>
    </row>
    <row r="54" spans="1:19" ht="24.75" customHeight="1">
      <c r="A54" s="15"/>
      <c r="B54" s="13"/>
      <c r="C54" s="83" t="s">
        <v>69</v>
      </c>
      <c r="D54" s="84"/>
      <c r="E54" s="85"/>
      <c r="F54" s="84"/>
      <c r="G54" s="84"/>
      <c r="H54" s="86"/>
      <c r="I54" s="66"/>
      <c r="J54" s="66" t="str">
        <f>TEXT(J49,J49)</f>
        <v>+</v>
      </c>
      <c r="K54" s="66" t="str">
        <f>TEXT(K49,K49)</f>
        <v>+</v>
      </c>
      <c r="L54" s="156"/>
      <c r="M54" s="131"/>
      <c r="N54" s="74"/>
      <c r="O54" s="66" t="str">
        <f>TEXT(O49,O49)</f>
        <v>+</v>
      </c>
      <c r="P54" s="69" t="str">
        <f>TEXT(P49,P49)</f>
        <v>+</v>
      </c>
      <c r="Q54" s="15"/>
      <c r="R54" s="25"/>
      <c r="S54" s="34"/>
    </row>
    <row r="55" spans="1:19" ht="18" customHeight="1">
      <c r="A55" s="15"/>
      <c r="B55" s="13"/>
      <c r="C55" s="83"/>
      <c r="D55" s="84"/>
      <c r="E55" s="85"/>
      <c r="F55" s="84"/>
      <c r="G55" s="84"/>
      <c r="H55" s="86"/>
      <c r="I55" s="66"/>
      <c r="J55" s="66"/>
      <c r="K55" s="107"/>
      <c r="L55" s="156"/>
      <c r="M55" s="164"/>
      <c r="N55" s="74"/>
      <c r="O55" s="74"/>
      <c r="P55" s="69"/>
      <c r="Q55" s="15"/>
      <c r="R55" s="25"/>
      <c r="S55" s="34"/>
    </row>
    <row r="56" spans="1:38" ht="21.75" customHeight="1">
      <c r="A56" s="15"/>
      <c r="B56" s="13" t="s">
        <v>46</v>
      </c>
      <c r="C56" s="55" t="s">
        <v>57</v>
      </c>
      <c r="D56" s="52" t="s">
        <v>75</v>
      </c>
      <c r="E56" s="54">
        <f>ROUND(M39,-1)</f>
        <v>0</v>
      </c>
      <c r="F56" s="11" t="s">
        <v>22</v>
      </c>
      <c r="G56" s="12">
        <v>250</v>
      </c>
      <c r="H56" s="31" t="s">
        <v>56</v>
      </c>
      <c r="I56" s="66" t="str">
        <f>TEXT(I49,I49)</f>
        <v>+</v>
      </c>
      <c r="J56" s="68"/>
      <c r="K56" s="107"/>
      <c r="L56" s="156"/>
      <c r="M56" s="34"/>
      <c r="N56" s="74" t="str">
        <f>TEXT(N49,N49)</f>
        <v>+</v>
      </c>
      <c r="O56" s="74"/>
      <c r="P56" s="69"/>
      <c r="Q56" s="156"/>
      <c r="R56" s="38"/>
      <c r="S56" s="25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I56" s="62"/>
      <c r="AJ56" s="62"/>
      <c r="AK56" s="62"/>
      <c r="AL56" s="62"/>
    </row>
    <row r="57" spans="1:19" ht="18" customHeight="1">
      <c r="A57" s="15"/>
      <c r="B57" s="13"/>
      <c r="C57" s="83"/>
      <c r="D57" s="84"/>
      <c r="E57" s="85"/>
      <c r="F57" s="84"/>
      <c r="G57" s="84"/>
      <c r="H57" s="86"/>
      <c r="I57" s="66"/>
      <c r="J57" s="66"/>
      <c r="K57" s="107"/>
      <c r="L57" s="119"/>
      <c r="M57" s="120"/>
      <c r="N57" s="66"/>
      <c r="O57" s="66"/>
      <c r="P57" s="67"/>
      <c r="Q57" s="15"/>
      <c r="R57" s="25"/>
      <c r="S57" s="34"/>
    </row>
    <row r="58" spans="1:19" ht="18" customHeight="1">
      <c r="A58" s="15"/>
      <c r="B58" s="13"/>
      <c r="C58" s="83"/>
      <c r="D58" s="84"/>
      <c r="E58" s="85"/>
      <c r="F58" s="84"/>
      <c r="G58" s="84"/>
      <c r="H58" s="86"/>
      <c r="I58" s="66"/>
      <c r="J58" s="66"/>
      <c r="K58" s="107"/>
      <c r="L58" s="119"/>
      <c r="M58" s="120"/>
      <c r="N58" s="66"/>
      <c r="O58" s="66"/>
      <c r="P58" s="67"/>
      <c r="Q58" s="15"/>
      <c r="R58" s="25"/>
      <c r="S58" s="34"/>
    </row>
    <row r="59" spans="1:19" ht="21.75" customHeight="1">
      <c r="A59" s="15"/>
      <c r="B59" s="13" t="s">
        <v>54</v>
      </c>
      <c r="C59" s="55" t="s">
        <v>41</v>
      </c>
      <c r="D59" s="52" t="s">
        <v>42</v>
      </c>
      <c r="E59" s="54">
        <f>ROUND(M40,-1)</f>
        <v>0</v>
      </c>
      <c r="F59" s="11" t="s">
        <v>22</v>
      </c>
      <c r="G59" s="12">
        <v>250</v>
      </c>
      <c r="H59" s="31" t="s">
        <v>35</v>
      </c>
      <c r="I59" s="66" t="str">
        <f>TEXT(I49,I49)</f>
        <v>+</v>
      </c>
      <c r="J59" s="66" t="str">
        <f>TEXT(J49,J49)</f>
        <v>+</v>
      </c>
      <c r="K59" s="66" t="str">
        <f>TEXT(K49,K49)</f>
        <v>+</v>
      </c>
      <c r="L59" s="119"/>
      <c r="M59" s="120"/>
      <c r="N59" s="66" t="str">
        <f>TEXT(N49,N49)</f>
        <v>+</v>
      </c>
      <c r="O59" s="66" t="str">
        <f>TEXT(O49,O49)</f>
        <v>+</v>
      </c>
      <c r="P59" s="67" t="str">
        <f>TEXT(P49,P49)</f>
        <v>+</v>
      </c>
      <c r="Q59" s="34"/>
      <c r="R59" s="25"/>
      <c r="S59" s="34"/>
    </row>
    <row r="60" spans="1:19" ht="18" customHeight="1">
      <c r="A60" s="15"/>
      <c r="B60" s="13"/>
      <c r="C60" s="83"/>
      <c r="D60" s="84"/>
      <c r="E60" s="85"/>
      <c r="F60" s="84"/>
      <c r="G60" s="84"/>
      <c r="H60" s="86"/>
      <c r="I60" s="66"/>
      <c r="J60" s="66"/>
      <c r="K60" s="107"/>
      <c r="L60" s="119"/>
      <c r="M60" s="120"/>
      <c r="N60" s="66"/>
      <c r="O60" s="66"/>
      <c r="P60" s="67"/>
      <c r="Q60" s="15"/>
      <c r="R60" s="25"/>
      <c r="S60" s="34"/>
    </row>
    <row r="61" spans="1:19" ht="18" customHeight="1">
      <c r="A61" s="15"/>
      <c r="B61" s="13"/>
      <c r="C61" s="83"/>
      <c r="D61" s="84"/>
      <c r="E61" s="85"/>
      <c r="F61" s="84"/>
      <c r="G61" s="84"/>
      <c r="H61" s="86"/>
      <c r="I61" s="66"/>
      <c r="J61" s="66"/>
      <c r="K61" s="107"/>
      <c r="L61" s="119"/>
      <c r="M61" s="120"/>
      <c r="N61" s="66"/>
      <c r="O61" s="66"/>
      <c r="P61" s="67"/>
      <c r="Q61" s="15"/>
      <c r="R61" s="25"/>
      <c r="S61" s="34"/>
    </row>
    <row r="62" spans="1:19" ht="24.75" customHeight="1">
      <c r="A62" s="15"/>
      <c r="B62" s="13"/>
      <c r="C62" s="83"/>
      <c r="D62" s="185" t="s">
        <v>91</v>
      </c>
      <c r="E62" s="185"/>
      <c r="F62" s="64" t="s">
        <v>94</v>
      </c>
      <c r="G62" s="187">
        <f>IF(E56&gt;390,2,1)</f>
        <v>1</v>
      </c>
      <c r="H62" s="188" t="s">
        <v>93</v>
      </c>
      <c r="I62" s="66" t="str">
        <f>TEXT(I49,I49)</f>
        <v>+</v>
      </c>
      <c r="J62" s="66"/>
      <c r="K62" s="107"/>
      <c r="L62" s="119"/>
      <c r="M62" s="120"/>
      <c r="N62" s="74" t="str">
        <f>TEXT(N49,N49)</f>
        <v>+</v>
      </c>
      <c r="O62" s="66"/>
      <c r="P62" s="67"/>
      <c r="Q62" s="15"/>
      <c r="R62" s="25"/>
      <c r="S62" s="34"/>
    </row>
    <row r="63" spans="1:19" ht="24.75" customHeight="1">
      <c r="A63" s="15"/>
      <c r="B63" s="192"/>
      <c r="C63" s="182"/>
      <c r="D63" s="193"/>
      <c r="E63" s="193"/>
      <c r="F63" s="186"/>
      <c r="G63" s="194"/>
      <c r="H63" s="195"/>
      <c r="I63" s="198" t="s">
        <v>63</v>
      </c>
      <c r="J63" s="199" t="s">
        <v>64</v>
      </c>
      <c r="K63" s="200" t="s">
        <v>65</v>
      </c>
      <c r="L63" s="119"/>
      <c r="M63" s="120"/>
      <c r="N63" s="202" t="s">
        <v>66</v>
      </c>
      <c r="O63" s="199" t="s">
        <v>67</v>
      </c>
      <c r="P63" s="203" t="s">
        <v>68</v>
      </c>
      <c r="Q63" s="15"/>
      <c r="R63" s="25"/>
      <c r="S63" s="34"/>
    </row>
    <row r="64" spans="1:19" ht="21.75" customHeight="1" thickBot="1">
      <c r="A64" s="15"/>
      <c r="B64" s="243" t="s">
        <v>39</v>
      </c>
      <c r="C64" s="244"/>
      <c r="D64" s="191" t="s">
        <v>96</v>
      </c>
      <c r="E64" s="204"/>
      <c r="F64" s="204"/>
      <c r="G64" s="204"/>
      <c r="H64" s="205"/>
      <c r="I64" s="196" t="s">
        <v>97</v>
      </c>
      <c r="J64" s="196"/>
      <c r="K64" s="197"/>
      <c r="L64" s="119"/>
      <c r="M64" s="120"/>
      <c r="N64" s="196" t="s">
        <v>97</v>
      </c>
      <c r="O64" s="196"/>
      <c r="P64" s="201"/>
      <c r="Q64" s="15"/>
      <c r="R64" s="25"/>
      <c r="S64" s="34"/>
    </row>
    <row r="65" spans="1:19" ht="21" customHeight="1" thickTop="1">
      <c r="A65" s="15"/>
      <c r="B65" s="15"/>
      <c r="C65" s="15"/>
      <c r="D65" s="35"/>
      <c r="E65" s="36"/>
      <c r="F65" s="15"/>
      <c r="G65" s="37"/>
      <c r="H65" s="35"/>
      <c r="I65" s="34"/>
      <c r="J65" s="34"/>
      <c r="K65" s="34"/>
      <c r="L65" s="15"/>
      <c r="M65" s="29"/>
      <c r="N65" s="15"/>
      <c r="O65" s="34"/>
      <c r="P65" s="34"/>
      <c r="Q65" s="34"/>
      <c r="R65" s="38"/>
      <c r="S65" s="15"/>
    </row>
  </sheetData>
  <sheetProtection sheet="1"/>
  <mergeCells count="48">
    <mergeCell ref="B64:C64"/>
    <mergeCell ref="G44:H44"/>
    <mergeCell ref="G45:H45"/>
    <mergeCell ref="G46:H46"/>
    <mergeCell ref="G47:H47"/>
    <mergeCell ref="G48:H48"/>
    <mergeCell ref="B32:C32"/>
    <mergeCell ref="D16:F16"/>
    <mergeCell ref="D49:F49"/>
    <mergeCell ref="D37:F37"/>
    <mergeCell ref="G11:H11"/>
    <mergeCell ref="G12:H12"/>
    <mergeCell ref="G13:H13"/>
    <mergeCell ref="G14:H14"/>
    <mergeCell ref="G15:H15"/>
    <mergeCell ref="G49:H49"/>
    <mergeCell ref="G16:H16"/>
    <mergeCell ref="C4:C5"/>
    <mergeCell ref="G4:H4"/>
    <mergeCell ref="C6:C7"/>
    <mergeCell ref="D6:F6"/>
    <mergeCell ref="D7:F7"/>
    <mergeCell ref="C8:C9"/>
    <mergeCell ref="D8:E9"/>
    <mergeCell ref="F8:F9"/>
    <mergeCell ref="Q6:R6"/>
    <mergeCell ref="P3:R3"/>
    <mergeCell ref="Q5:R5"/>
    <mergeCell ref="D4:F4"/>
    <mergeCell ref="D5:F5"/>
    <mergeCell ref="D3:F3"/>
    <mergeCell ref="G3:H3"/>
    <mergeCell ref="I3:L3"/>
    <mergeCell ref="M3:O3"/>
    <mergeCell ref="C39:C40"/>
    <mergeCell ref="Q38:R38"/>
    <mergeCell ref="D38:F38"/>
    <mergeCell ref="F41:F42"/>
    <mergeCell ref="D41:E42"/>
    <mergeCell ref="C41:C42"/>
    <mergeCell ref="D40:F40"/>
    <mergeCell ref="C37:C38"/>
    <mergeCell ref="P36:R36"/>
    <mergeCell ref="M36:O36"/>
    <mergeCell ref="I36:L36"/>
    <mergeCell ref="D36:F36"/>
    <mergeCell ref="Q39:R39"/>
    <mergeCell ref="D39:F39"/>
  </mergeCells>
  <conditionalFormatting sqref="I32:P32 I64:P64">
    <cfRule type="cellIs" priority="47" dxfId="22" operator="equal" stopIfTrue="1">
      <formula>"実施"</formula>
    </cfRule>
  </conditionalFormatting>
  <conditionalFormatting sqref="I17:P22 I57:P61 I25:P28 I50:P55 I30:M30 J29:P29 O30:P30 J62:M62 O62:P62 L31:M31 L63:M63">
    <cfRule type="cellIs" priority="48" dxfId="22" operator="equal" stopIfTrue="1">
      <formula>"+"</formula>
    </cfRule>
  </conditionalFormatting>
  <conditionalFormatting sqref="I17:K18 I25:K25 L17:M22 N17:P18 N25:P25 N50:P51 N57:P58 N60:P61 I60:K61 L57:M63 I27:K28 N27:P29 L25:M31 I30:K30 J29:K29 O30:P30 J62:K62 O62:P62">
    <cfRule type="cellIs" priority="22" dxfId="12" operator="equal" stopIfTrue="1">
      <formula>"+"</formula>
    </cfRule>
    <cfRule type="cellIs" priority="24" dxfId="12" operator="equal" stopIfTrue="1">
      <formula>"＋"</formula>
    </cfRule>
  </conditionalFormatting>
  <conditionalFormatting sqref="I50:K51 I57:K58 L50:M55">
    <cfRule type="cellIs" priority="17" dxfId="12" operator="equal" stopIfTrue="1">
      <formula>"+"</formula>
    </cfRule>
    <cfRule type="cellIs" priority="18" dxfId="12" operator="equal" stopIfTrue="1">
      <formula>"＋"</formula>
    </cfRule>
  </conditionalFormatting>
  <conditionalFormatting sqref="N23:Q23 J56:L56 O56:Q56 O24:Q24">
    <cfRule type="cellIs" priority="16" dxfId="0" operator="equal" stopIfTrue="1">
      <formula>"+"</formula>
    </cfRule>
  </conditionalFormatting>
  <conditionalFormatting sqref="N23:Q23 J56:L56 O56:Q56 O24:Q24">
    <cfRule type="cellIs" priority="15" dxfId="12" operator="equal" stopIfTrue="1">
      <formula>"＋"</formula>
    </cfRule>
  </conditionalFormatting>
  <conditionalFormatting sqref="I24:L24 J23:L23">
    <cfRule type="cellIs" priority="14" dxfId="0" operator="equal" stopIfTrue="1">
      <formula>"+"</formula>
    </cfRule>
  </conditionalFormatting>
  <conditionalFormatting sqref="I24:L24 J23:L23">
    <cfRule type="cellIs" priority="13" dxfId="12" operator="equal" stopIfTrue="1">
      <formula>"＋"</formula>
    </cfRule>
  </conditionalFormatting>
  <conditionalFormatting sqref="I23">
    <cfRule type="cellIs" priority="12" dxfId="22" operator="equal" stopIfTrue="1">
      <formula>"+"</formula>
    </cfRule>
  </conditionalFormatting>
  <conditionalFormatting sqref="N24">
    <cfRule type="cellIs" priority="11" dxfId="22" operator="equal" stopIfTrue="1">
      <formula>"+"</formula>
    </cfRule>
  </conditionalFormatting>
  <conditionalFormatting sqref="I56">
    <cfRule type="cellIs" priority="10" dxfId="22" operator="equal" stopIfTrue="1">
      <formula>"+"</formula>
    </cfRule>
  </conditionalFormatting>
  <conditionalFormatting sqref="N56">
    <cfRule type="cellIs" priority="9" dxfId="22" operator="equal" stopIfTrue="1">
      <formula>"+"</formula>
    </cfRule>
  </conditionalFormatting>
  <conditionalFormatting sqref="I29">
    <cfRule type="cellIs" priority="8" dxfId="22" operator="equal" stopIfTrue="1">
      <formula>"+"</formula>
    </cfRule>
  </conditionalFormatting>
  <conditionalFormatting sqref="N30">
    <cfRule type="cellIs" priority="7" dxfId="22" operator="equal" stopIfTrue="1">
      <formula>"+"</formula>
    </cfRule>
  </conditionalFormatting>
  <conditionalFormatting sqref="I62">
    <cfRule type="cellIs" priority="6" dxfId="22" operator="equal" stopIfTrue="1">
      <formula>"+"</formula>
    </cfRule>
  </conditionalFormatting>
  <conditionalFormatting sqref="N62">
    <cfRule type="cellIs" priority="5" dxfId="22" operator="equal" stopIfTrue="1">
      <formula>"+"</formula>
    </cfRule>
  </conditionalFormatting>
  <conditionalFormatting sqref="I31:K31">
    <cfRule type="cellIs" priority="4" dxfId="22" operator="equal" stopIfTrue="1">
      <formula>"実施"</formula>
    </cfRule>
  </conditionalFormatting>
  <conditionalFormatting sqref="N31:P31">
    <cfRule type="cellIs" priority="3" dxfId="22" operator="equal" stopIfTrue="1">
      <formula>"実施"</formula>
    </cfRule>
  </conditionalFormatting>
  <conditionalFormatting sqref="I63:K63">
    <cfRule type="cellIs" priority="2" dxfId="22" operator="equal" stopIfTrue="1">
      <formula>"実施"</formula>
    </cfRule>
  </conditionalFormatting>
  <conditionalFormatting sqref="N63:P63">
    <cfRule type="cellIs" priority="1" dxfId="22" operator="equal" stopIfTrue="1">
      <formula>"実施"</formula>
    </cfRule>
  </conditionalFormatting>
  <dataValidations count="4">
    <dataValidation type="list" allowBlank="1" showInputMessage="1" showErrorMessage="1" sqref="B64 B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 Q39">
      <formula1>"0,1,2,3"</formula1>
    </dataValidation>
    <dataValidation type="list" allowBlank="1" showInputMessage="1" showErrorMessage="1" sqref="I13:K13 I46:K46 N46:P46 N13:P13">
      <formula1>"100%,80%,60%, ,"</formula1>
    </dataValidation>
    <dataValidation type="list" allowBlank="1" showInputMessage="1" showErrorMessage="1" sqref="I16:K16 I49:K49 N49:P49 N16:P16">
      <formula1>"+"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84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2019-03-28T02:40:43Z</cp:lastPrinted>
  <dcterms:created xsi:type="dcterms:W3CDTF">2008-11-30T10:59:24Z</dcterms:created>
  <dcterms:modified xsi:type="dcterms:W3CDTF">2020-10-08T00:24:32Z</dcterms:modified>
  <cp:category/>
  <cp:version/>
  <cp:contentType/>
  <cp:contentStatus/>
</cp:coreProperties>
</file>