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15480" windowHeight="6480" tabRatio="823" activeTab="0"/>
  </bookViews>
  <sheets>
    <sheet name="FP+RTx療法" sheetId="1" r:id="rId1"/>
  </sheets>
  <definedNames>
    <definedName name="_xlnm.Print_Area" localSheetId="0">'FP+RTx療法'!$A$1:$S$70</definedName>
    <definedName name="Z_5AF54F3A_B2B8_471F_9DC3_488F93E85E4A_.wvu.Cols" localSheetId="0" hidden="1">'FP+RTx療法'!$T:$IV</definedName>
    <definedName name="Z_5AF54F3A_B2B8_471F_9DC3_488F93E85E4A_.wvu.FilterData" localSheetId="0" hidden="1">'FP+RTx療法'!$M$4:$O$6</definedName>
    <definedName name="Z_5AF54F3A_B2B8_471F_9DC3_488F93E85E4A_.wvu.PrintArea" localSheetId="0" hidden="1">'FP+RTx療法'!$A$1:$S$35</definedName>
    <definedName name="Z_5AF54F3A_B2B8_471F_9DC3_488F93E85E4A_.wvu.Rows" localSheetId="0" hidden="1">'FP+RTx療法'!#REF!,'FP+RTx療法'!#REF!</definedName>
    <definedName name="Z_6FE1FD3C_2396_4D4A_9A08_E4DD022E692A_.wvu.Cols" localSheetId="0" hidden="1">'FP+RTx療法'!$T:$IV</definedName>
    <definedName name="Z_6FE1FD3C_2396_4D4A_9A08_E4DD022E692A_.wvu.FilterData" localSheetId="0" hidden="1">'FP+RTx療法'!$M$4:$O$6</definedName>
    <definedName name="Z_6FE1FD3C_2396_4D4A_9A08_E4DD022E692A_.wvu.PrintArea" localSheetId="0" hidden="1">'FP+RTx療法'!$A:$S</definedName>
    <definedName name="Z_6FE1FD3C_2396_4D4A_9A08_E4DD022E692A_.wvu.Rows" localSheetId="0" hidden="1">'FP+RTx療法'!#REF!,'FP+RTx療法'!#REF!</definedName>
  </definedNames>
  <calcPr fullCalcOnLoad="1"/>
</workbook>
</file>

<file path=xl/sharedStrings.xml><?xml version="1.0" encoding="utf-8"?>
<sst xmlns="http://schemas.openxmlformats.org/spreadsheetml/2006/main" count="220" uniqueCount="110">
  <si>
    <t>患者情報</t>
  </si>
  <si>
    <t>以上　末梢静脈より</t>
  </si>
  <si>
    <t>効果</t>
  </si>
  <si>
    <t>日付</t>
  </si>
  <si>
    <t>day1</t>
  </si>
  <si>
    <t>施行開始日</t>
  </si>
  <si>
    <t>投与方法</t>
  </si>
  <si>
    <t>計算投与量(mg/body)</t>
  </si>
  <si>
    <t>ID（外来）</t>
  </si>
  <si>
    <t>薬剤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</si>
  <si>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</si>
  <si>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</si>
  <si>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</si>
  <si>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年齢</t>
  </si>
  <si>
    <t>患者名（カタカナ）</t>
  </si>
  <si>
    <t>PS</t>
  </si>
  <si>
    <t>身長</t>
  </si>
  <si>
    <t>cm</t>
  </si>
  <si>
    <t>生年月日(西暦)</t>
  </si>
  <si>
    <t>体重</t>
  </si>
  <si>
    <t>kg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</si>
  <si>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</si>
  <si>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</si>
  <si>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t>*実際は計算式の1位を四捨五入したものを投与量とする。</t>
  </si>
  <si>
    <t>使用目的</t>
  </si>
  <si>
    <t>ｻｲｸﾙ数</t>
  </si>
  <si>
    <t>評価病変</t>
  </si>
  <si>
    <t>line</t>
  </si>
  <si>
    <t>量(%)</t>
  </si>
  <si>
    <t>遅延日数</t>
  </si>
  <si>
    <t>指示Dr</t>
  </si>
  <si>
    <t>監査</t>
  </si>
  <si>
    <t>投与順/投与時間(投与法)</t>
  </si>
  <si>
    <t>注射処方</t>
  </si>
  <si>
    <t>実施確定印</t>
  </si>
  <si>
    <t>①</t>
  </si>
  <si>
    <t>30分      (点滴静注)</t>
  </si>
  <si>
    <t>mg＋生食</t>
  </si>
  <si>
    <t>ml</t>
  </si>
  <si>
    <t>day2</t>
  </si>
  <si>
    <t>day3</t>
  </si>
  <si>
    <t>day4</t>
  </si>
  <si>
    <t>day5</t>
  </si>
  <si>
    <t>day6</t>
  </si>
  <si>
    <t>day7</t>
  </si>
  <si>
    <t>day8</t>
  </si>
  <si>
    <t>+</t>
  </si>
  <si>
    <t>+</t>
  </si>
  <si>
    <t>5-FU</t>
  </si>
  <si>
    <t>12時間 　　(点滴静注)</t>
  </si>
  <si>
    <t>12時間 　  (点滴静注)</t>
  </si>
  <si>
    <t>2時間  　 (点滴静注)</t>
  </si>
  <si>
    <t>24時間  　 (点滴静注)</t>
  </si>
  <si>
    <t>ml</t>
  </si>
  <si>
    <t>CDDP</t>
  </si>
  <si>
    <t>ｼｽﾌﾟﾗﾁﾝ</t>
  </si>
  <si>
    <t>ﾃﾞｷｻｰﾄ 6.6mg + 生食 50ml</t>
  </si>
  <si>
    <t>20分      (点滴静注)</t>
  </si>
  <si>
    <t>2時間 　  (点滴静注)</t>
  </si>
  <si>
    <t>①</t>
  </si>
  <si>
    <t xml:space="preserve">      　  (点滴静注)</t>
  </si>
  <si>
    <t>翌日までkeep</t>
  </si>
  <si>
    <t>ｿﾙｱｾﾄD　  　500ml</t>
  </si>
  <si>
    <t>ｿﾙﾃﾞﾑ3A   　500ml</t>
  </si>
  <si>
    <t>20%ﾏﾝﾆｯﾄｰﾙ　150ml</t>
  </si>
  <si>
    <t>ｿﾙﾃﾞﾑ3A 　　500ml</t>
  </si>
  <si>
    <t xml:space="preserve">ｱﾛｷｼ 0.75mg/50ml ＋ ﾃﾞｷｻｰﾄ 9.9mg  </t>
  </si>
  <si>
    <t>1-4,29-32</t>
  </si>
  <si>
    <t>1,29</t>
  </si>
  <si>
    <t>day28</t>
  </si>
  <si>
    <t>day29</t>
  </si>
  <si>
    <t>day30</t>
  </si>
  <si>
    <t>day31</t>
  </si>
  <si>
    <t>day32</t>
  </si>
  <si>
    <t>day33</t>
  </si>
  <si>
    <t>day34</t>
  </si>
  <si>
    <t>day35</t>
  </si>
  <si>
    <t>day36</t>
  </si>
  <si>
    <t>*体表面積=(身長cm)0.725x(体重kg)0.425x0.007184</t>
  </si>
  <si>
    <t>ｱﾝｻｰ20μg注1A/回</t>
  </si>
  <si>
    <t>週2回</t>
  </si>
  <si>
    <t>処方考慮</t>
  </si>
  <si>
    <t>六君子湯3P3×</t>
  </si>
  <si>
    <t>RT:1日1回2.0Gy週6回、総線量60Gy</t>
  </si>
  <si>
    <t>RT:1日1回2.0Gy週6回、総線量60Gy</t>
  </si>
  <si>
    <t>食道癌8:FP(5-FU＋CDDP)+RT療法:JCOG0303｛入院用｝後半</t>
  </si>
  <si>
    <t>ﾌﾟﾛｲﾒﾝﾄﾞ150mg＋生食100ml</t>
  </si>
  <si>
    <t>ﾗｲﾝ内ﾌﾗｯｼｭ用</t>
  </si>
  <si>
    <t>生食　　50ml　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</si>
  <si>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</si>
  <si>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</si>
  <si>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</si>
  <si>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</si>
  <si>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</si>
  <si>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</si>
  <si>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</si>
  <si>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</si>
  <si>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</si>
  <si>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</si>
  <si>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Ⅰ</t>
  </si>
  <si>
    <t>Ⅱ</t>
  </si>
  <si>
    <t>週2回</t>
  </si>
  <si>
    <t>⑤</t>
  </si>
  <si>
    <r>
      <t>注射薬･指示処方箋(内科･外科/食道癌化学療法)</t>
    </r>
    <r>
      <rPr>
        <b/>
        <sz val="20"/>
        <color indexed="8"/>
        <rFont val="ＭＳ ゴシック"/>
        <family val="3"/>
      </rPr>
      <t>　</t>
    </r>
  </si>
  <si>
    <t>生食　 　 　500ml + 硫酸Mg 20ml</t>
  </si>
  <si>
    <t xml:space="preserve">生食　 　 　500ml </t>
  </si>
  <si>
    <t>ﾌﾙｵﾛｳﾗｼﾙ</t>
  </si>
  <si>
    <t>生食　 　 　500ml+ 硫酸Mg 20ml</t>
  </si>
  <si>
    <t>生食  　　　500ml</t>
  </si>
  <si>
    <t>食道癌6:CRT(5-FU/CDDP,700/70)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</si>
</sst>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;[Red]0"/>
    <numFmt numFmtId="187" formatCode="0_ ;[Red]\-0\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8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ck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3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32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14" fillId="0" borderId="19" xfId="61" applyFont="1" applyFill="1" applyBorder="1" applyAlignment="1">
      <alignment horizontal="left"/>
      <protection/>
    </xf>
    <xf numFmtId="0" fontId="15" fillId="0" borderId="10" xfId="61" applyFont="1" applyFill="1" applyBorder="1" applyAlignment="1">
      <alignment horizontal="center"/>
      <protection/>
    </xf>
    <xf numFmtId="176" fontId="10" fillId="34" borderId="20" xfId="61" applyNumberFormat="1" applyFont="1" applyFill="1" applyBorder="1" applyAlignment="1" applyProtection="1">
      <alignment horizontal="center"/>
      <protection locked="0"/>
    </xf>
    <xf numFmtId="0" fontId="14" fillId="0" borderId="21" xfId="61" applyFont="1" applyFill="1" applyBorder="1" applyAlignment="1">
      <alignment horizontal="left"/>
      <protection/>
    </xf>
    <xf numFmtId="0" fontId="15" fillId="0" borderId="22" xfId="61" applyFont="1" applyFill="1" applyBorder="1" applyAlignment="1">
      <alignment horizontal="center"/>
      <protection/>
    </xf>
    <xf numFmtId="178" fontId="20" fillId="0" borderId="23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6" fontId="24" fillId="0" borderId="10" xfId="0" applyNumberFormat="1" applyFont="1" applyFill="1" applyBorder="1" applyAlignment="1">
      <alignment horizontal="center" vertical="center"/>
    </xf>
    <xf numFmtId="0" fontId="24" fillId="34" borderId="24" xfId="0" applyFont="1" applyFill="1" applyBorder="1" applyAlignment="1" applyProtection="1">
      <alignment horizontal="center" vertical="center"/>
      <protection locked="0"/>
    </xf>
    <xf numFmtId="0" fontId="24" fillId="34" borderId="25" xfId="0" applyFont="1" applyFill="1" applyBorder="1" applyAlignment="1" applyProtection="1">
      <alignment horizontal="center" vertical="center"/>
      <protection locked="0"/>
    </xf>
    <xf numFmtId="179" fontId="5" fillId="34" borderId="26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20" xfId="0" applyNumberFormat="1" applyFont="1" applyFill="1" applyBorder="1" applyAlignment="1">
      <alignment vertical="center" shrinkToFit="1"/>
    </xf>
    <xf numFmtId="0" fontId="24" fillId="0" borderId="2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9" fontId="25" fillId="34" borderId="26" xfId="0" applyNumberFormat="1" applyFont="1" applyFill="1" applyBorder="1" applyAlignment="1" applyProtection="1">
      <alignment horizontal="center" vertical="center"/>
      <protection locked="0"/>
    </xf>
    <xf numFmtId="9" fontId="25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18" fillId="0" borderId="26" xfId="0" applyFont="1" applyBorder="1" applyAlignment="1" applyProtection="1">
      <alignment horizontal="center" vertical="center" shrinkToFit="1"/>
      <protection locked="0"/>
    </xf>
    <xf numFmtId="0" fontId="26" fillId="33" borderId="0" xfId="0" applyFont="1" applyFill="1" applyBorder="1" applyAlignment="1">
      <alignment vertical="center"/>
    </xf>
    <xf numFmtId="176" fontId="26" fillId="33" borderId="0" xfId="0" applyNumberFormat="1" applyFont="1" applyFill="1" applyBorder="1" applyAlignment="1">
      <alignment vertical="center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center" vertical="center" shrinkToFit="1"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26" xfId="0" applyFont="1" applyFill="1" applyBorder="1" applyAlignment="1" applyProtection="1">
      <alignment vertical="center" shrinkToFit="1"/>
      <protection/>
    </xf>
    <xf numFmtId="0" fontId="10" fillId="0" borderId="30" xfId="0" applyFont="1" applyFill="1" applyBorder="1" applyAlignment="1" applyProtection="1">
      <alignment vertical="center"/>
      <protection/>
    </xf>
    <xf numFmtId="176" fontId="27" fillId="0" borderId="30" xfId="0" applyNumberFormat="1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horizontal="right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 applyProtection="1">
      <alignment vertical="center"/>
      <protection/>
    </xf>
    <xf numFmtId="176" fontId="27" fillId="0" borderId="30" xfId="0" applyNumberFormat="1" applyFont="1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horizontal="right" vertical="center"/>
      <protection locked="0"/>
    </xf>
    <xf numFmtId="0" fontId="10" fillId="0" borderId="27" xfId="0" applyFont="1" applyFill="1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5" fillId="34" borderId="34" xfId="0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vertical="center" shrinkToFit="1"/>
      <protection/>
    </xf>
    <xf numFmtId="0" fontId="5" fillId="0" borderId="37" xfId="0" applyFont="1" applyFill="1" applyBorder="1" applyAlignment="1" applyProtection="1">
      <alignment horizontal="left" vertical="center"/>
      <protection/>
    </xf>
    <xf numFmtId="176" fontId="5" fillId="0" borderId="37" xfId="0" applyNumberFormat="1" applyFont="1" applyFill="1" applyBorder="1" applyAlignment="1" applyProtection="1">
      <alignment horizontal="left" vertical="center"/>
      <protection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vertical="center" shrinkToFit="1"/>
      <protection/>
    </xf>
    <xf numFmtId="0" fontId="5" fillId="0" borderId="40" xfId="0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 applyProtection="1">
      <alignment vertical="center"/>
      <protection/>
    </xf>
    <xf numFmtId="0" fontId="5" fillId="0" borderId="37" xfId="0" applyFont="1" applyFill="1" applyBorder="1" applyAlignment="1" applyProtection="1">
      <alignment horizontal="right" vertical="center"/>
      <protection/>
    </xf>
    <xf numFmtId="0" fontId="10" fillId="0" borderId="37" xfId="0" applyFont="1" applyFill="1" applyBorder="1" applyAlignment="1" applyProtection="1">
      <alignment horizontal="left" vertical="center"/>
      <protection/>
    </xf>
    <xf numFmtId="176" fontId="10" fillId="0" borderId="42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77" fontId="5" fillId="0" borderId="44" xfId="0" applyNumberFormat="1" applyFont="1" applyFill="1" applyBorder="1" applyAlignment="1">
      <alignment horizontal="right" vertical="center"/>
    </xf>
    <xf numFmtId="176" fontId="5" fillId="0" borderId="42" xfId="0" applyNumberFormat="1" applyFont="1" applyFill="1" applyBorder="1" applyAlignment="1">
      <alignment horizontal="right" vertical="center"/>
    </xf>
    <xf numFmtId="176" fontId="5" fillId="0" borderId="43" xfId="0" applyNumberFormat="1" applyFont="1" applyFill="1" applyBorder="1" applyAlignment="1">
      <alignment horizontal="right" vertical="center"/>
    </xf>
    <xf numFmtId="176" fontId="1" fillId="33" borderId="45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vertical="center" shrinkToFit="1"/>
      <protection locked="0"/>
    </xf>
    <xf numFmtId="0" fontId="15" fillId="0" borderId="33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176" fontId="10" fillId="33" borderId="40" xfId="0" applyNumberFormat="1" applyFont="1" applyFill="1" applyBorder="1" applyAlignment="1">
      <alignment vertical="center"/>
    </xf>
    <xf numFmtId="0" fontId="5" fillId="33" borderId="40" xfId="0" applyFont="1" applyFill="1" applyBorder="1" applyAlignment="1">
      <alignment horizontal="right" vertical="center"/>
    </xf>
    <xf numFmtId="177" fontId="5" fillId="33" borderId="40" xfId="0" applyNumberFormat="1" applyFont="1" applyFill="1" applyBorder="1" applyAlignment="1">
      <alignment horizontal="right" vertical="center"/>
    </xf>
    <xf numFmtId="176" fontId="5" fillId="33" borderId="40" xfId="0" applyNumberFormat="1" applyFont="1" applyFill="1" applyBorder="1" applyAlignment="1">
      <alignment horizontal="right" vertical="center"/>
    </xf>
    <xf numFmtId="0" fontId="0" fillId="33" borderId="41" xfId="0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178" fontId="9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horizontal="right" vertical="center"/>
    </xf>
    <xf numFmtId="0" fontId="0" fillId="33" borderId="50" xfId="0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 applyProtection="1">
      <alignment horizontal="left" vertical="center"/>
      <protection/>
    </xf>
    <xf numFmtId="176" fontId="5" fillId="0" borderId="51" xfId="0" applyNumberFormat="1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left" vertical="center"/>
      <protection/>
    </xf>
    <xf numFmtId="0" fontId="5" fillId="0" borderId="52" xfId="0" applyFont="1" applyFill="1" applyBorder="1" applyAlignment="1" applyProtection="1">
      <alignment horizontal="left" vertical="center"/>
      <protection/>
    </xf>
    <xf numFmtId="0" fontId="15" fillId="0" borderId="30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vertical="center"/>
      <protection locked="0"/>
    </xf>
    <xf numFmtId="0" fontId="0" fillId="33" borderId="50" xfId="0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0" borderId="36" xfId="0" applyFont="1" applyFill="1" applyBorder="1" applyAlignment="1" applyProtection="1">
      <alignment vertical="center" shrinkToFit="1"/>
      <protection locked="0"/>
    </xf>
    <xf numFmtId="0" fontId="5" fillId="0" borderId="37" xfId="0" applyFont="1" applyFill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64" fillId="32" borderId="0" xfId="0" applyFont="1" applyFill="1" applyAlignment="1">
      <alignment vertical="center"/>
    </xf>
    <xf numFmtId="0" fontId="3" fillId="32" borderId="0" xfId="0" applyFont="1" applyFill="1" applyAlignment="1">
      <alignment horizontal="right"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 applyFill="1" applyAlignment="1">
      <alignment vertical="center"/>
    </xf>
    <xf numFmtId="176" fontId="64" fillId="32" borderId="0" xfId="0" applyNumberFormat="1" applyFont="1" applyFill="1" applyAlignment="1">
      <alignment vertical="center"/>
    </xf>
    <xf numFmtId="0" fontId="1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5" fillId="34" borderId="49" xfId="0" applyFont="1" applyFill="1" applyBorder="1" applyAlignment="1" applyProtection="1">
      <alignment vertical="center" shrinkToFit="1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24" fillId="34" borderId="56" xfId="0" applyFont="1" applyFill="1" applyBorder="1" applyAlignment="1" applyProtection="1">
      <alignment horizontal="center" vertical="center"/>
      <protection locked="0"/>
    </xf>
    <xf numFmtId="0" fontId="23" fillId="34" borderId="57" xfId="0" applyFont="1" applyFill="1" applyBorder="1" applyAlignment="1" applyProtection="1">
      <alignment horizontal="center" vertical="center"/>
      <protection locked="0"/>
    </xf>
    <xf numFmtId="0" fontId="24" fillId="34" borderId="25" xfId="0" applyFont="1" applyFill="1" applyBorder="1" applyAlignment="1" applyProtection="1">
      <alignment horizontal="center" vertical="center" wrapText="1"/>
      <protection locked="0"/>
    </xf>
    <xf numFmtId="0" fontId="23" fillId="34" borderId="58" xfId="0" applyFont="1" applyFill="1" applyBorder="1" applyAlignment="1" applyProtection="1">
      <alignment horizontal="center" vertical="center" wrapText="1"/>
      <protection locked="0"/>
    </xf>
    <xf numFmtId="0" fontId="23" fillId="34" borderId="5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56" xfId="0" applyFont="1" applyBorder="1" applyAlignment="1">
      <alignment vertical="center" shrinkToFit="1"/>
    </xf>
    <xf numFmtId="0" fontId="1" fillId="0" borderId="60" xfId="0" applyFont="1" applyBorder="1" applyAlignment="1">
      <alignment vertical="center" shrinkToFit="1"/>
    </xf>
    <xf numFmtId="0" fontId="8" fillId="0" borderId="1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4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 applyProtection="1">
      <alignment vertical="center"/>
      <protection locked="0"/>
    </xf>
    <xf numFmtId="0" fontId="18" fillId="0" borderId="25" xfId="0" applyFont="1" applyFill="1" applyBorder="1" applyAlignment="1" applyProtection="1">
      <alignment horizontal="center" vertical="center" shrinkToFit="1"/>
      <protection locked="0"/>
    </xf>
    <xf numFmtId="0" fontId="17" fillId="0" borderId="59" xfId="0" applyFont="1" applyFill="1" applyBorder="1" applyAlignment="1" applyProtection="1">
      <alignment horizontal="center" vertical="center" shrinkToFit="1"/>
      <protection locked="0"/>
    </xf>
    <xf numFmtId="0" fontId="9" fillId="33" borderId="6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33" borderId="0" xfId="0" applyNumberFormat="1" applyFont="1" applyFill="1" applyBorder="1" applyAlignment="1">
      <alignment horizontal="right" vertical="center"/>
    </xf>
    <xf numFmtId="0" fontId="0" fillId="33" borderId="50" xfId="0" applyFill="1" applyBorder="1" applyAlignment="1">
      <alignment horizontal="right" vertical="center"/>
    </xf>
    <xf numFmtId="176" fontId="24" fillId="34" borderId="27" xfId="0" applyNumberFormat="1" applyFont="1" applyFill="1" applyBorder="1" applyAlignment="1" applyProtection="1">
      <alignment horizontal="center" vertical="center"/>
      <protection locked="0"/>
    </xf>
    <xf numFmtId="0" fontId="0" fillId="34" borderId="62" xfId="0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0" fillId="34" borderId="63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vertical="center"/>
    </xf>
    <xf numFmtId="0" fontId="12" fillId="0" borderId="27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62" xfId="0" applyFill="1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5" fillId="34" borderId="52" xfId="0" applyFont="1" applyFill="1" applyBorder="1" applyAlignment="1" applyProtection="1">
      <alignment horizontal="center" vertical="center"/>
      <protection locked="0"/>
    </xf>
    <xf numFmtId="0" fontId="1" fillId="34" borderId="65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horizontal="left" vertical="center"/>
      <protection locked="0"/>
    </xf>
    <xf numFmtId="0" fontId="0" fillId="0" borderId="62" xfId="0" applyFill="1" applyBorder="1" applyAlignment="1" applyProtection="1">
      <alignment horizontal="left" vertical="center"/>
      <protection locked="0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7" fillId="0" borderId="6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57" xfId="0" applyBorder="1" applyAlignment="1">
      <alignment vertical="center"/>
    </xf>
    <xf numFmtId="0" fontId="10" fillId="0" borderId="56" xfId="0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10" fillId="0" borderId="52" xfId="0" applyFont="1" applyFill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102108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1021080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161925</xdr:rowOff>
    </xdr:from>
    <xdr:to>
      <xdr:col>19</xdr:col>
      <xdr:colOff>0</xdr:colOff>
      <xdr:row>31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10210800" y="7505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4" name="Line 12"/>
        <xdr:cNvSpPr>
          <a:spLocks/>
        </xdr:cNvSpPr>
      </xdr:nvSpPr>
      <xdr:spPr>
        <a:xfrm>
          <a:off x="10210800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5" name="Line 13"/>
        <xdr:cNvSpPr>
          <a:spLocks/>
        </xdr:cNvSpPr>
      </xdr:nvSpPr>
      <xdr:spPr>
        <a:xfrm>
          <a:off x="10210800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6" name="Line 15"/>
        <xdr:cNvSpPr>
          <a:spLocks/>
        </xdr:cNvSpPr>
      </xdr:nvSpPr>
      <xdr:spPr>
        <a:xfrm>
          <a:off x="102108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7" name="Line 16"/>
        <xdr:cNvSpPr>
          <a:spLocks/>
        </xdr:cNvSpPr>
      </xdr:nvSpPr>
      <xdr:spPr>
        <a:xfrm>
          <a:off x="1021080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161925</xdr:rowOff>
    </xdr:from>
    <xdr:to>
      <xdr:col>19</xdr:col>
      <xdr:colOff>0</xdr:colOff>
      <xdr:row>31</xdr:row>
      <xdr:rowOff>161925</xdr:rowOff>
    </xdr:to>
    <xdr:sp>
      <xdr:nvSpPr>
        <xdr:cNvPr id="8" name="Line 17"/>
        <xdr:cNvSpPr>
          <a:spLocks/>
        </xdr:cNvSpPr>
      </xdr:nvSpPr>
      <xdr:spPr>
        <a:xfrm>
          <a:off x="10210800" y="7505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9" name="Line 18"/>
        <xdr:cNvSpPr>
          <a:spLocks/>
        </xdr:cNvSpPr>
      </xdr:nvSpPr>
      <xdr:spPr>
        <a:xfrm>
          <a:off x="10210800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0" name="Line 19"/>
        <xdr:cNvSpPr>
          <a:spLocks/>
        </xdr:cNvSpPr>
      </xdr:nvSpPr>
      <xdr:spPr>
        <a:xfrm>
          <a:off x="10210800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1" name="Line 21"/>
        <xdr:cNvSpPr>
          <a:spLocks/>
        </xdr:cNvSpPr>
      </xdr:nvSpPr>
      <xdr:spPr>
        <a:xfrm>
          <a:off x="102108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12" name="Line 22"/>
        <xdr:cNvSpPr>
          <a:spLocks/>
        </xdr:cNvSpPr>
      </xdr:nvSpPr>
      <xdr:spPr>
        <a:xfrm>
          <a:off x="1021080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161925</xdr:rowOff>
    </xdr:from>
    <xdr:to>
      <xdr:col>19</xdr:col>
      <xdr:colOff>0</xdr:colOff>
      <xdr:row>31</xdr:row>
      <xdr:rowOff>161925</xdr:rowOff>
    </xdr:to>
    <xdr:sp>
      <xdr:nvSpPr>
        <xdr:cNvPr id="13" name="Line 23"/>
        <xdr:cNvSpPr>
          <a:spLocks/>
        </xdr:cNvSpPr>
      </xdr:nvSpPr>
      <xdr:spPr>
        <a:xfrm>
          <a:off x="10210800" y="7505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4" name="Line 24"/>
        <xdr:cNvSpPr>
          <a:spLocks/>
        </xdr:cNvSpPr>
      </xdr:nvSpPr>
      <xdr:spPr>
        <a:xfrm>
          <a:off x="10210800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5" name="Line 25"/>
        <xdr:cNvSpPr>
          <a:spLocks/>
        </xdr:cNvSpPr>
      </xdr:nvSpPr>
      <xdr:spPr>
        <a:xfrm>
          <a:off x="10210800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6" name="Line 27"/>
        <xdr:cNvSpPr>
          <a:spLocks/>
        </xdr:cNvSpPr>
      </xdr:nvSpPr>
      <xdr:spPr>
        <a:xfrm>
          <a:off x="102108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17" name="Line 28"/>
        <xdr:cNvSpPr>
          <a:spLocks/>
        </xdr:cNvSpPr>
      </xdr:nvSpPr>
      <xdr:spPr>
        <a:xfrm>
          <a:off x="1021080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161925</xdr:rowOff>
    </xdr:from>
    <xdr:to>
      <xdr:col>19</xdr:col>
      <xdr:colOff>0</xdr:colOff>
      <xdr:row>31</xdr:row>
      <xdr:rowOff>161925</xdr:rowOff>
    </xdr:to>
    <xdr:sp>
      <xdr:nvSpPr>
        <xdr:cNvPr id="18" name="Line 29"/>
        <xdr:cNvSpPr>
          <a:spLocks/>
        </xdr:cNvSpPr>
      </xdr:nvSpPr>
      <xdr:spPr>
        <a:xfrm>
          <a:off x="10210800" y="7505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9" name="Line 30"/>
        <xdr:cNvSpPr>
          <a:spLocks/>
        </xdr:cNvSpPr>
      </xdr:nvSpPr>
      <xdr:spPr>
        <a:xfrm>
          <a:off x="10210800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20" name="Line 31"/>
        <xdr:cNvSpPr>
          <a:spLocks/>
        </xdr:cNvSpPr>
      </xdr:nvSpPr>
      <xdr:spPr>
        <a:xfrm>
          <a:off x="10210800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1" name="Line 33"/>
        <xdr:cNvSpPr>
          <a:spLocks/>
        </xdr:cNvSpPr>
      </xdr:nvSpPr>
      <xdr:spPr>
        <a:xfrm>
          <a:off x="102108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2" name="Line 34"/>
        <xdr:cNvSpPr>
          <a:spLocks/>
        </xdr:cNvSpPr>
      </xdr:nvSpPr>
      <xdr:spPr>
        <a:xfrm>
          <a:off x="1021080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161925</xdr:rowOff>
    </xdr:from>
    <xdr:to>
      <xdr:col>19</xdr:col>
      <xdr:colOff>0</xdr:colOff>
      <xdr:row>31</xdr:row>
      <xdr:rowOff>161925</xdr:rowOff>
    </xdr:to>
    <xdr:sp>
      <xdr:nvSpPr>
        <xdr:cNvPr id="23" name="Line 35"/>
        <xdr:cNvSpPr>
          <a:spLocks/>
        </xdr:cNvSpPr>
      </xdr:nvSpPr>
      <xdr:spPr>
        <a:xfrm>
          <a:off x="10210800" y="7505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24" name="Line 36"/>
        <xdr:cNvSpPr>
          <a:spLocks/>
        </xdr:cNvSpPr>
      </xdr:nvSpPr>
      <xdr:spPr>
        <a:xfrm>
          <a:off x="10210800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25" name="Line 37"/>
        <xdr:cNvSpPr>
          <a:spLocks/>
        </xdr:cNvSpPr>
      </xdr:nvSpPr>
      <xdr:spPr>
        <a:xfrm>
          <a:off x="10210800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26" name="Line 11"/>
        <xdr:cNvSpPr>
          <a:spLocks/>
        </xdr:cNvSpPr>
      </xdr:nvSpPr>
      <xdr:spPr>
        <a:xfrm>
          <a:off x="10210800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27" name="Line 17"/>
        <xdr:cNvSpPr>
          <a:spLocks/>
        </xdr:cNvSpPr>
      </xdr:nvSpPr>
      <xdr:spPr>
        <a:xfrm>
          <a:off x="10210800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28" name="Line 23"/>
        <xdr:cNvSpPr>
          <a:spLocks/>
        </xdr:cNvSpPr>
      </xdr:nvSpPr>
      <xdr:spPr>
        <a:xfrm>
          <a:off x="10210800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29" name="Line 29"/>
        <xdr:cNvSpPr>
          <a:spLocks/>
        </xdr:cNvSpPr>
      </xdr:nvSpPr>
      <xdr:spPr>
        <a:xfrm>
          <a:off x="10210800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30" name="Line 35"/>
        <xdr:cNvSpPr>
          <a:spLocks/>
        </xdr:cNvSpPr>
      </xdr:nvSpPr>
      <xdr:spPr>
        <a:xfrm>
          <a:off x="10210800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70"/>
  <sheetViews>
    <sheetView tabSelected="1" zoomScalePageLayoutView="0" workbookViewId="0" topLeftCell="A1">
      <selection activeCell="I12" sqref="I12"/>
    </sheetView>
  </sheetViews>
  <sheetFormatPr defaultColWidth="0" defaultRowHeight="18" customHeight="1"/>
  <cols>
    <col min="1" max="1" width="3.00390625" style="43" customWidth="1"/>
    <col min="2" max="2" width="2.8515625" style="43" customWidth="1"/>
    <col min="3" max="3" width="20.57421875" style="43" customWidth="1"/>
    <col min="4" max="4" width="10.57421875" style="43" customWidth="1"/>
    <col min="5" max="5" width="9.00390625" style="84" customWidth="1"/>
    <col min="6" max="6" width="10.00390625" style="43" customWidth="1"/>
    <col min="7" max="7" width="6.140625" style="85" customWidth="1"/>
    <col min="8" max="8" width="5.7109375" style="43" customWidth="1"/>
    <col min="9" max="9" width="7.57421875" style="43" customWidth="1"/>
    <col min="10" max="10" width="7.7109375" style="43" customWidth="1"/>
    <col min="11" max="18" width="7.57421875" style="43" customWidth="1"/>
    <col min="19" max="19" width="9.421875" style="43" customWidth="1"/>
    <col min="20" max="20" width="3.7109375" style="41" hidden="1" customWidth="1"/>
    <col min="21" max="21" width="3.8515625" style="42" hidden="1" customWidth="1"/>
    <col min="22" max="22" width="4.7109375" style="41" hidden="1" customWidth="1"/>
    <col min="23" max="24" width="3.421875" style="41" hidden="1" customWidth="1"/>
    <col min="25" max="25" width="5.28125" style="41" hidden="1" customWidth="1"/>
    <col min="26" max="26" width="3.8515625" style="41" hidden="1" customWidth="1"/>
    <col min="27" max="27" width="5.28125" style="41" hidden="1" customWidth="1"/>
    <col min="28" max="28" width="4.7109375" style="41" hidden="1" customWidth="1"/>
    <col min="29" max="33" width="5.28125" style="41" hidden="1" customWidth="1"/>
    <col min="34" max="34" width="4.28125" style="41" hidden="1" customWidth="1"/>
    <col min="35" max="16384" width="0" style="43" hidden="1" customWidth="1"/>
  </cols>
  <sheetData>
    <row r="1" spans="1:34" ht="24">
      <c r="A1" s="2" t="s">
        <v>103</v>
      </c>
      <c r="B1" s="157"/>
      <c r="C1" s="1"/>
      <c r="D1" s="3"/>
      <c r="E1" s="4"/>
      <c r="F1" s="5"/>
      <c r="G1" s="6"/>
      <c r="H1" s="1"/>
      <c r="I1" s="7" t="s">
        <v>109</v>
      </c>
      <c r="J1" s="1"/>
      <c r="K1" s="1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0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5</v>
      </c>
      <c r="D3" s="214"/>
      <c r="E3" s="215"/>
      <c r="F3" s="216"/>
      <c r="G3" s="207"/>
      <c r="H3" s="208"/>
      <c r="I3" s="217" t="s">
        <v>6</v>
      </c>
      <c r="J3" s="218"/>
      <c r="K3" s="218"/>
      <c r="L3" s="219"/>
      <c r="M3" s="220" t="s">
        <v>7</v>
      </c>
      <c r="N3" s="221"/>
      <c r="O3" s="222"/>
      <c r="P3" s="223" t="s">
        <v>0</v>
      </c>
      <c r="Q3" s="224"/>
      <c r="R3" s="225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83" t="s">
        <v>8</v>
      </c>
      <c r="D4" s="226"/>
      <c r="E4" s="227"/>
      <c r="F4" s="228"/>
      <c r="G4" s="207"/>
      <c r="H4" s="208"/>
      <c r="I4" s="19" t="s">
        <v>9</v>
      </c>
      <c r="J4" s="20" t="s">
        <v>10</v>
      </c>
      <c r="K4" s="20" t="s">
        <v>11</v>
      </c>
      <c r="L4" s="21" t="s">
        <v>12</v>
      </c>
      <c r="M4" s="22">
        <v>1</v>
      </c>
      <c r="N4" s="23">
        <v>0.8</v>
      </c>
      <c r="O4" s="24">
        <v>0.6</v>
      </c>
      <c r="P4" s="25"/>
      <c r="Q4" s="26"/>
      <c r="R4" s="2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203"/>
      <c r="D5" s="229"/>
      <c r="E5" s="230"/>
      <c r="F5" s="231"/>
      <c r="G5" s="207"/>
      <c r="H5" s="208"/>
      <c r="I5" s="115" t="s">
        <v>54</v>
      </c>
      <c r="J5" s="114">
        <v>70</v>
      </c>
      <c r="K5" s="150" t="s">
        <v>68</v>
      </c>
      <c r="L5" s="114">
        <v>2</v>
      </c>
      <c r="M5" s="86">
        <f>R9*J5</f>
        <v>0</v>
      </c>
      <c r="N5" s="87">
        <f>M5*0.8</f>
        <v>0</v>
      </c>
      <c r="O5" s="88">
        <f>M5*0.6</f>
        <v>0</v>
      </c>
      <c r="P5" s="28" t="s">
        <v>13</v>
      </c>
      <c r="Q5" s="201"/>
      <c r="R5" s="202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183" t="s">
        <v>14</v>
      </c>
      <c r="D6" s="204"/>
      <c r="E6" s="205"/>
      <c r="F6" s="206"/>
      <c r="G6" s="207"/>
      <c r="H6" s="208"/>
      <c r="I6" s="111" t="s">
        <v>48</v>
      </c>
      <c r="J6" s="112">
        <v>700</v>
      </c>
      <c r="K6" s="151" t="s">
        <v>67</v>
      </c>
      <c r="L6" s="113">
        <v>24</v>
      </c>
      <c r="M6" s="116">
        <f>R9*J6</f>
        <v>0</v>
      </c>
      <c r="N6" s="117">
        <f>M6*0.8</f>
        <v>0</v>
      </c>
      <c r="O6" s="118">
        <f>M6*0.6</f>
        <v>0</v>
      </c>
      <c r="P6" s="28" t="s">
        <v>15</v>
      </c>
      <c r="Q6" s="209"/>
      <c r="R6" s="210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203"/>
      <c r="D7" s="211"/>
      <c r="E7" s="212"/>
      <c r="F7" s="213"/>
      <c r="G7" s="207"/>
      <c r="H7" s="208"/>
      <c r="I7" s="130"/>
      <c r="J7" s="131"/>
      <c r="K7" s="131"/>
      <c r="L7" s="131"/>
      <c r="M7" s="132"/>
      <c r="N7" s="133"/>
      <c r="O7" s="134"/>
      <c r="P7" s="29" t="s">
        <v>16</v>
      </c>
      <c r="Q7" s="30" t="s">
        <v>17</v>
      </c>
      <c r="R7" s="31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83" t="s">
        <v>18</v>
      </c>
      <c r="D8" s="185"/>
      <c r="E8" s="186"/>
      <c r="F8" s="188"/>
      <c r="G8" s="190"/>
      <c r="H8" s="191"/>
      <c r="I8" s="135" t="s">
        <v>83</v>
      </c>
      <c r="J8" s="135"/>
      <c r="K8" s="136"/>
      <c r="L8" s="129"/>
      <c r="M8" s="106"/>
      <c r="N8" s="137"/>
      <c r="O8" s="138"/>
      <c r="P8" s="29" t="s">
        <v>19</v>
      </c>
      <c r="Q8" s="30" t="s">
        <v>20</v>
      </c>
      <c r="R8" s="31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84"/>
      <c r="D9" s="187"/>
      <c r="E9" s="187"/>
      <c r="F9" s="189"/>
      <c r="G9" s="36"/>
      <c r="H9" s="10"/>
      <c r="I9" s="10"/>
      <c r="J9" s="106"/>
      <c r="K9" s="107"/>
      <c r="L9" s="106"/>
      <c r="M9" s="139"/>
      <c r="N9" s="192"/>
      <c r="O9" s="193"/>
      <c r="P9" s="32" t="s">
        <v>21</v>
      </c>
      <c r="Q9" s="33" t="s">
        <v>22</v>
      </c>
      <c r="R9" s="34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0"/>
      <c r="B10" s="10"/>
      <c r="C10" s="35"/>
      <c r="D10" s="164"/>
      <c r="E10" s="164"/>
      <c r="F10" s="165"/>
      <c r="G10" s="36"/>
      <c r="H10" s="10" t="s">
        <v>78</v>
      </c>
      <c r="I10" s="10"/>
      <c r="J10" s="10"/>
      <c r="K10" s="10"/>
      <c r="L10" s="10"/>
      <c r="M10" s="10"/>
      <c r="N10" s="36" t="s">
        <v>23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>
      <c r="A11" s="10"/>
      <c r="B11" s="37"/>
      <c r="C11" s="38" t="s">
        <v>24</v>
      </c>
      <c r="D11" s="194"/>
      <c r="E11" s="195"/>
      <c r="F11" s="119"/>
      <c r="G11" s="196" t="s">
        <v>25</v>
      </c>
      <c r="H11" s="197"/>
      <c r="I11" s="198">
        <v>1</v>
      </c>
      <c r="J11" s="199"/>
      <c r="K11" s="199"/>
      <c r="L11" s="199"/>
      <c r="M11" s="199"/>
      <c r="N11" s="199"/>
      <c r="O11" s="199"/>
      <c r="P11" s="199"/>
      <c r="Q11" s="200"/>
      <c r="R11" s="39" t="s">
        <v>2</v>
      </c>
      <c r="S11" s="10"/>
      <c r="T11" s="40"/>
      <c r="U11" s="41"/>
      <c r="V11" s="42"/>
    </row>
    <row r="12" spans="1:19" ht="15.75" customHeight="1">
      <c r="A12" s="10"/>
      <c r="B12" s="37"/>
      <c r="C12" s="44" t="s">
        <v>26</v>
      </c>
      <c r="D12" s="45"/>
      <c r="E12" s="46"/>
      <c r="F12" s="120"/>
      <c r="G12" s="172" t="s">
        <v>3</v>
      </c>
      <c r="H12" s="173"/>
      <c r="I12" s="47">
        <v>43831</v>
      </c>
      <c r="J12" s="48">
        <f>I12+1</f>
        <v>43832</v>
      </c>
      <c r="K12" s="48">
        <f>I12+2</f>
        <v>43833</v>
      </c>
      <c r="L12" s="48">
        <f>I12+3</f>
        <v>43834</v>
      </c>
      <c r="M12" s="48">
        <f>I12+4</f>
        <v>43835</v>
      </c>
      <c r="N12" s="48">
        <f>I12+5</f>
        <v>43836</v>
      </c>
      <c r="O12" s="48">
        <f>I12+6</f>
        <v>43837</v>
      </c>
      <c r="P12" s="48">
        <f>I12+7</f>
        <v>43838</v>
      </c>
      <c r="Q12" s="48">
        <f>I12+8</f>
        <v>43839</v>
      </c>
      <c r="R12" s="49"/>
      <c r="S12" s="10"/>
    </row>
    <row r="13" spans="1:19" ht="15.75" customHeight="1">
      <c r="A13" s="10"/>
      <c r="B13" s="37"/>
      <c r="C13" s="50" t="s">
        <v>27</v>
      </c>
      <c r="D13" s="174"/>
      <c r="E13" s="175"/>
      <c r="F13" s="51"/>
      <c r="G13" s="172" t="s">
        <v>28</v>
      </c>
      <c r="H13" s="173"/>
      <c r="I13" s="52">
        <v>1</v>
      </c>
      <c r="J13" s="53">
        <v>1</v>
      </c>
      <c r="K13" s="53">
        <v>1</v>
      </c>
      <c r="L13" s="53">
        <v>1</v>
      </c>
      <c r="M13" s="53">
        <v>1</v>
      </c>
      <c r="N13" s="53">
        <v>1</v>
      </c>
      <c r="O13" s="53">
        <v>1</v>
      </c>
      <c r="P13" s="53">
        <v>1</v>
      </c>
      <c r="Q13" s="53">
        <v>1</v>
      </c>
      <c r="R13" s="176"/>
      <c r="S13" s="10"/>
    </row>
    <row r="14" spans="1:19" ht="15.75" customHeight="1" thickBot="1">
      <c r="A14" s="10"/>
      <c r="B14" s="37"/>
      <c r="C14" s="54" t="s">
        <v>29</v>
      </c>
      <c r="D14" s="55"/>
      <c r="E14" s="56"/>
      <c r="F14" s="51"/>
      <c r="G14" s="172" t="s">
        <v>30</v>
      </c>
      <c r="H14" s="173"/>
      <c r="I14" s="57"/>
      <c r="J14" s="57"/>
      <c r="K14" s="57"/>
      <c r="L14" s="57"/>
      <c r="M14" s="57"/>
      <c r="N14" s="57"/>
      <c r="O14" s="57"/>
      <c r="P14" s="57"/>
      <c r="Q14" s="57"/>
      <c r="R14" s="177"/>
      <c r="S14" s="10"/>
    </row>
    <row r="15" spans="1:19" ht="15.75" customHeight="1" thickTop="1">
      <c r="A15" s="10"/>
      <c r="B15" s="10"/>
      <c r="C15" s="10"/>
      <c r="D15" s="58"/>
      <c r="E15" s="59"/>
      <c r="F15" s="51"/>
      <c r="G15" s="179" t="s">
        <v>31</v>
      </c>
      <c r="H15" s="173"/>
      <c r="I15" s="60"/>
      <c r="J15" s="61"/>
      <c r="K15" s="61"/>
      <c r="L15" s="61"/>
      <c r="M15" s="61"/>
      <c r="N15" s="61"/>
      <c r="O15" s="61"/>
      <c r="P15" s="61"/>
      <c r="Q15" s="61"/>
      <c r="R15" s="177"/>
      <c r="S15" s="10"/>
    </row>
    <row r="16" spans="1:19" ht="19.5" customHeight="1" thickBot="1">
      <c r="A16" s="10"/>
      <c r="B16" s="10"/>
      <c r="C16" s="62" t="s">
        <v>32</v>
      </c>
      <c r="D16" s="180" t="s">
        <v>33</v>
      </c>
      <c r="E16" s="180"/>
      <c r="F16" s="180"/>
      <c r="G16" s="181" t="s">
        <v>34</v>
      </c>
      <c r="H16" s="182"/>
      <c r="I16" s="63" t="s">
        <v>46</v>
      </c>
      <c r="J16" s="95" t="s">
        <v>46</v>
      </c>
      <c r="K16" s="63" t="s">
        <v>46</v>
      </c>
      <c r="L16" s="63" t="s">
        <v>46</v>
      </c>
      <c r="M16" s="63" t="s">
        <v>46</v>
      </c>
      <c r="N16" s="63" t="s">
        <v>46</v>
      </c>
      <c r="O16" s="63" t="s">
        <v>46</v>
      </c>
      <c r="P16" s="63" t="s">
        <v>46</v>
      </c>
      <c r="Q16" s="63" t="s">
        <v>47</v>
      </c>
      <c r="R16" s="178"/>
      <c r="S16" s="10"/>
    </row>
    <row r="17" spans="1:38" ht="21.75" customHeight="1">
      <c r="A17" s="10"/>
      <c r="B17" s="64" t="s">
        <v>99</v>
      </c>
      <c r="C17" s="102" t="s">
        <v>49</v>
      </c>
      <c r="D17" s="103" t="s">
        <v>62</v>
      </c>
      <c r="E17" s="141"/>
      <c r="F17" s="103"/>
      <c r="G17" s="103"/>
      <c r="H17" s="104"/>
      <c r="I17" s="100" t="str">
        <f>TEXT(I16,I16)</f>
        <v>+</v>
      </c>
      <c r="J17" s="122"/>
      <c r="K17" s="96" t="str">
        <f aca="true" t="shared" si="0" ref="K17:Q17">TEXT(K16,K16)</f>
        <v>+</v>
      </c>
      <c r="L17" s="121" t="str">
        <f t="shared" si="0"/>
        <v>+</v>
      </c>
      <c r="M17" s="96" t="str">
        <f t="shared" si="0"/>
        <v>+</v>
      </c>
      <c r="N17" s="122" t="str">
        <f t="shared" si="0"/>
        <v>+</v>
      </c>
      <c r="O17" s="96" t="str">
        <f t="shared" si="0"/>
        <v>+</v>
      </c>
      <c r="P17" s="96" t="str">
        <f t="shared" si="0"/>
        <v>+</v>
      </c>
      <c r="Q17" s="65" t="str">
        <f t="shared" si="0"/>
        <v>+</v>
      </c>
      <c r="R17" s="66"/>
      <c r="S17" s="1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I17" s="41"/>
      <c r="AJ17" s="41"/>
      <c r="AK17" s="41"/>
      <c r="AL17" s="41"/>
    </row>
    <row r="18" spans="1:38" ht="21.75" customHeight="1">
      <c r="A18" s="10"/>
      <c r="B18" s="64" t="s">
        <v>100</v>
      </c>
      <c r="C18" s="105" t="s">
        <v>50</v>
      </c>
      <c r="D18" s="142" t="s">
        <v>63</v>
      </c>
      <c r="E18" s="140"/>
      <c r="F18" s="70"/>
      <c r="G18" s="71"/>
      <c r="H18" s="72"/>
      <c r="I18" s="101" t="str">
        <f>TEXT(I16,I16)</f>
        <v>+</v>
      </c>
      <c r="J18" s="77"/>
      <c r="K18" s="61" t="str">
        <f aca="true" t="shared" si="1" ref="K18:Q18">TEXT(K16,K16)</f>
        <v>+</v>
      </c>
      <c r="L18" s="123" t="str">
        <f t="shared" si="1"/>
        <v>+</v>
      </c>
      <c r="M18" s="61" t="str">
        <f t="shared" si="1"/>
        <v>+</v>
      </c>
      <c r="N18" s="77" t="str">
        <f t="shared" si="1"/>
        <v>+</v>
      </c>
      <c r="O18" s="61" t="str">
        <f t="shared" si="1"/>
        <v>+</v>
      </c>
      <c r="P18" s="61" t="str">
        <f t="shared" si="1"/>
        <v>+</v>
      </c>
      <c r="Q18" s="78" t="str">
        <f t="shared" si="1"/>
        <v>+</v>
      </c>
      <c r="R18" s="73"/>
      <c r="S18" s="74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I18" s="41"/>
      <c r="AJ18" s="41"/>
      <c r="AK18" s="41"/>
      <c r="AL18" s="41"/>
    </row>
    <row r="19" spans="1:38" ht="21.75" customHeight="1">
      <c r="A19" s="10"/>
      <c r="B19" s="64" t="s">
        <v>35</v>
      </c>
      <c r="C19" s="105" t="s">
        <v>58</v>
      </c>
      <c r="D19" s="142" t="s">
        <v>104</v>
      </c>
      <c r="E19" s="99"/>
      <c r="F19" s="108"/>
      <c r="G19" s="109"/>
      <c r="H19" s="108"/>
      <c r="I19" s="101"/>
      <c r="J19" s="61" t="str">
        <f>TEXT(J16,J16)</f>
        <v>+</v>
      </c>
      <c r="K19" s="61"/>
      <c r="L19" s="123"/>
      <c r="M19" s="61"/>
      <c r="N19" s="77"/>
      <c r="O19" s="61"/>
      <c r="P19" s="61"/>
      <c r="Q19" s="78"/>
      <c r="R19" s="73"/>
      <c r="S19" s="156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I19" s="41"/>
      <c r="AJ19" s="41"/>
      <c r="AK19" s="41"/>
      <c r="AL19" s="41"/>
    </row>
    <row r="20" spans="1:38" ht="21.75" customHeight="1">
      <c r="A20" s="10"/>
      <c r="B20" s="61" t="s">
        <v>89</v>
      </c>
      <c r="C20" s="153" t="s">
        <v>87</v>
      </c>
      <c r="D20" s="154" t="s">
        <v>88</v>
      </c>
      <c r="E20" s="146"/>
      <c r="F20" s="75"/>
      <c r="G20" s="76"/>
      <c r="H20" s="147"/>
      <c r="I20" s="101"/>
      <c r="J20" s="61" t="str">
        <f>TEXT(J16,J16)</f>
        <v>+</v>
      </c>
      <c r="K20" s="61"/>
      <c r="L20" s="123"/>
      <c r="M20" s="61"/>
      <c r="N20" s="77"/>
      <c r="O20" s="61"/>
      <c r="P20" s="61"/>
      <c r="Q20" s="78"/>
      <c r="R20" s="152" t="s">
        <v>81</v>
      </c>
      <c r="S20" s="66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I20" s="41"/>
      <c r="AJ20" s="41"/>
      <c r="AK20" s="41"/>
      <c r="AL20" s="41"/>
    </row>
    <row r="21" spans="1:38" ht="21.75" customHeight="1">
      <c r="A21" s="10"/>
      <c r="B21" s="61" t="s">
        <v>90</v>
      </c>
      <c r="C21" s="153" t="s">
        <v>36</v>
      </c>
      <c r="D21" s="155" t="s">
        <v>86</v>
      </c>
      <c r="E21" s="128"/>
      <c r="F21" s="91"/>
      <c r="G21" s="92"/>
      <c r="H21" s="91"/>
      <c r="I21" s="101"/>
      <c r="J21" s="61" t="str">
        <f>TEXT(J16,J16)</f>
        <v>+</v>
      </c>
      <c r="K21" s="61"/>
      <c r="L21" s="123"/>
      <c r="M21" s="61"/>
      <c r="N21" s="77"/>
      <c r="O21" s="61"/>
      <c r="P21" s="61"/>
      <c r="Q21" s="78"/>
      <c r="R21" s="152" t="s">
        <v>82</v>
      </c>
      <c r="S21" s="66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I21" s="41"/>
      <c r="AJ21" s="41"/>
      <c r="AK21" s="41"/>
      <c r="AL21" s="41"/>
    </row>
    <row r="22" spans="1:38" ht="21.75" customHeight="1">
      <c r="A22" s="10"/>
      <c r="B22" s="61" t="s">
        <v>91</v>
      </c>
      <c r="C22" s="153" t="s">
        <v>87</v>
      </c>
      <c r="D22" s="154" t="s">
        <v>88</v>
      </c>
      <c r="E22" s="146"/>
      <c r="F22" s="75"/>
      <c r="G22" s="76"/>
      <c r="H22" s="147"/>
      <c r="I22" s="101"/>
      <c r="J22" s="61" t="str">
        <f>TEXT(J16,J16)</f>
        <v>+</v>
      </c>
      <c r="K22" s="61"/>
      <c r="L22" s="123"/>
      <c r="M22" s="61"/>
      <c r="N22" s="77"/>
      <c r="O22" s="61"/>
      <c r="P22" s="61"/>
      <c r="Q22" s="78"/>
      <c r="R22" s="152" t="s">
        <v>79</v>
      </c>
      <c r="S22" s="66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I22" s="41"/>
      <c r="AJ22" s="41"/>
      <c r="AK22" s="41"/>
      <c r="AL22" s="41"/>
    </row>
    <row r="23" spans="1:38" ht="21.75" customHeight="1">
      <c r="A23" s="10"/>
      <c r="B23" s="64" t="s">
        <v>92</v>
      </c>
      <c r="C23" s="97" t="s">
        <v>36</v>
      </c>
      <c r="D23" s="98" t="s">
        <v>66</v>
      </c>
      <c r="E23" s="99"/>
      <c r="F23" s="98"/>
      <c r="G23" s="98"/>
      <c r="H23" s="98"/>
      <c r="I23" s="101"/>
      <c r="J23" s="61" t="str">
        <f>TEXT(J16,J16)</f>
        <v>+</v>
      </c>
      <c r="K23" s="61"/>
      <c r="L23" s="123"/>
      <c r="M23" s="61"/>
      <c r="N23" s="77"/>
      <c r="O23" s="61"/>
      <c r="P23" s="61"/>
      <c r="Q23" s="78"/>
      <c r="R23" s="66"/>
      <c r="S23" s="74" t="s">
        <v>80</v>
      </c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I23" s="41"/>
      <c r="AJ23" s="41"/>
      <c r="AK23" s="41"/>
      <c r="AL23" s="41"/>
    </row>
    <row r="24" spans="1:38" ht="21.75" customHeight="1">
      <c r="A24" s="10"/>
      <c r="B24" s="143" t="s">
        <v>59</v>
      </c>
      <c r="C24" s="97" t="s">
        <v>36</v>
      </c>
      <c r="D24" s="98" t="s">
        <v>56</v>
      </c>
      <c r="E24" s="99"/>
      <c r="F24" s="98"/>
      <c r="G24" s="98"/>
      <c r="H24" s="98"/>
      <c r="I24" s="101"/>
      <c r="J24" s="124"/>
      <c r="K24" s="61" t="str">
        <f>TEXT(K16,K16)</f>
        <v>+</v>
      </c>
      <c r="L24" s="61" t="str">
        <f>TEXT(L16,L16)</f>
        <v>+</v>
      </c>
      <c r="M24" s="61" t="str">
        <f>TEXT(M16,M16)</f>
        <v>+</v>
      </c>
      <c r="N24" s="61"/>
      <c r="O24" s="61"/>
      <c r="P24" s="61"/>
      <c r="Q24" s="78"/>
      <c r="R24" s="66"/>
      <c r="S24" s="1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I24" s="41"/>
      <c r="AJ24" s="41"/>
      <c r="AK24" s="41"/>
      <c r="AL24" s="41"/>
    </row>
    <row r="25" spans="1:38" ht="21.75" customHeight="1">
      <c r="A25" s="10"/>
      <c r="B25" s="64" t="s">
        <v>93</v>
      </c>
      <c r="C25" s="97" t="s">
        <v>57</v>
      </c>
      <c r="D25" s="98" t="s">
        <v>64</v>
      </c>
      <c r="E25" s="99"/>
      <c r="F25" s="98"/>
      <c r="G25" s="98"/>
      <c r="H25" s="98"/>
      <c r="I25" s="101"/>
      <c r="J25" s="61" t="str">
        <f>TEXT(J16,J16)</f>
        <v>+</v>
      </c>
      <c r="K25" s="61"/>
      <c r="L25" s="123"/>
      <c r="M25" s="61"/>
      <c r="N25" s="77"/>
      <c r="O25" s="61"/>
      <c r="P25" s="61"/>
      <c r="Q25" s="78"/>
      <c r="R25" s="66"/>
      <c r="S25" s="1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I25" s="41"/>
      <c r="AJ25" s="41"/>
      <c r="AK25" s="41"/>
      <c r="AL25" s="41"/>
    </row>
    <row r="26" spans="1:38" ht="21.75" customHeight="1">
      <c r="A26" s="10"/>
      <c r="B26" s="64" t="s">
        <v>94</v>
      </c>
      <c r="C26" s="67" t="s">
        <v>51</v>
      </c>
      <c r="D26" s="110" t="s">
        <v>55</v>
      </c>
      <c r="E26" s="69">
        <f>ROUND(M5,0)</f>
        <v>0</v>
      </c>
      <c r="F26" s="98" t="s">
        <v>37</v>
      </c>
      <c r="G26" s="109">
        <f>500-E26*2</f>
        <v>500</v>
      </c>
      <c r="H26" s="98" t="s">
        <v>53</v>
      </c>
      <c r="I26" s="101"/>
      <c r="J26" s="124" t="str">
        <f>TEXT(J16,J16)</f>
        <v>+</v>
      </c>
      <c r="K26" s="61"/>
      <c r="L26" s="123"/>
      <c r="M26" s="61"/>
      <c r="N26" s="77"/>
      <c r="O26" s="61"/>
      <c r="P26" s="61"/>
      <c r="Q26" s="78"/>
      <c r="R26" s="66"/>
      <c r="S26" s="1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I26" s="41"/>
      <c r="AJ26" s="41"/>
      <c r="AK26" s="41"/>
      <c r="AL26" s="41"/>
    </row>
    <row r="27" spans="1:38" ht="21.75" customHeight="1">
      <c r="A27" s="10"/>
      <c r="B27" s="64" t="s">
        <v>95</v>
      </c>
      <c r="C27" s="97" t="s">
        <v>57</v>
      </c>
      <c r="D27" s="98" t="s">
        <v>64</v>
      </c>
      <c r="E27" s="69"/>
      <c r="F27" s="98"/>
      <c r="G27" s="109"/>
      <c r="H27" s="98"/>
      <c r="I27" s="101"/>
      <c r="J27" s="124" t="str">
        <f>TEXT(J16,J16)</f>
        <v>+</v>
      </c>
      <c r="K27" s="61"/>
      <c r="L27" s="123"/>
      <c r="M27" s="61"/>
      <c r="N27" s="77"/>
      <c r="O27" s="61"/>
      <c r="P27" s="61"/>
      <c r="Q27" s="78"/>
      <c r="R27" s="66"/>
      <c r="S27" s="1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I27" s="41"/>
      <c r="AJ27" s="41"/>
      <c r="AK27" s="41"/>
      <c r="AL27" s="41"/>
    </row>
    <row r="28" spans="1:38" ht="21.75" customHeight="1">
      <c r="A28" s="10"/>
      <c r="B28" s="64" t="s">
        <v>96</v>
      </c>
      <c r="C28" s="105" t="s">
        <v>58</v>
      </c>
      <c r="D28" s="142" t="s">
        <v>105</v>
      </c>
      <c r="E28" s="69"/>
      <c r="F28" s="98"/>
      <c r="G28" s="109"/>
      <c r="H28" s="98"/>
      <c r="I28" s="101"/>
      <c r="J28" s="124" t="str">
        <f>TEXT(J16,J16)</f>
        <v>+</v>
      </c>
      <c r="K28" s="61"/>
      <c r="L28" s="123"/>
      <c r="M28" s="61"/>
      <c r="N28" s="77"/>
      <c r="O28" s="61"/>
      <c r="P28" s="61"/>
      <c r="Q28" s="78"/>
      <c r="R28" s="66"/>
      <c r="S28" s="1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I28" s="41"/>
      <c r="AJ28" s="41"/>
      <c r="AK28" s="41"/>
      <c r="AL28" s="41"/>
    </row>
    <row r="29" spans="1:38" ht="21.75" customHeight="1">
      <c r="A29" s="10"/>
      <c r="B29" s="64" t="s">
        <v>97</v>
      </c>
      <c r="C29" s="105" t="s">
        <v>60</v>
      </c>
      <c r="D29" s="98" t="s">
        <v>65</v>
      </c>
      <c r="E29" s="69"/>
      <c r="F29" s="98"/>
      <c r="G29" s="109" t="s">
        <v>61</v>
      </c>
      <c r="H29" s="98"/>
      <c r="I29" s="101"/>
      <c r="J29" s="124" t="str">
        <f>TEXT(J16,J16)</f>
        <v>+</v>
      </c>
      <c r="K29" s="61"/>
      <c r="L29" s="123"/>
      <c r="M29" s="61"/>
      <c r="N29" s="77"/>
      <c r="O29" s="61"/>
      <c r="P29" s="61"/>
      <c r="Q29" s="78"/>
      <c r="R29" s="66"/>
      <c r="S29" s="1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I29" s="41"/>
      <c r="AJ29" s="41"/>
      <c r="AK29" s="41"/>
      <c r="AL29" s="41"/>
    </row>
    <row r="30" spans="1:38" ht="19.5" customHeight="1">
      <c r="A30" s="10"/>
      <c r="B30" s="64"/>
      <c r="C30" s="97"/>
      <c r="D30" s="144"/>
      <c r="E30" s="69"/>
      <c r="F30" s="98"/>
      <c r="G30" s="109"/>
      <c r="H30" s="98"/>
      <c r="I30" s="101"/>
      <c r="J30" s="124"/>
      <c r="K30" s="61"/>
      <c r="L30" s="123"/>
      <c r="M30" s="61"/>
      <c r="N30" s="77"/>
      <c r="O30" s="61"/>
      <c r="P30" s="61"/>
      <c r="Q30" s="78"/>
      <c r="R30" s="66"/>
      <c r="S30" s="1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I30" s="41"/>
      <c r="AJ30" s="41"/>
      <c r="AK30" s="41"/>
      <c r="AL30" s="41"/>
    </row>
    <row r="31" spans="1:38" ht="21.75" customHeight="1">
      <c r="A31" s="10"/>
      <c r="B31" s="64" t="s">
        <v>98</v>
      </c>
      <c r="C31" s="67" t="s">
        <v>52</v>
      </c>
      <c r="D31" s="68" t="s">
        <v>106</v>
      </c>
      <c r="E31" s="69">
        <f>ROUND(M6,-1)</f>
        <v>0</v>
      </c>
      <c r="F31" s="70" t="s">
        <v>37</v>
      </c>
      <c r="G31" s="71">
        <v>500</v>
      </c>
      <c r="H31" s="70" t="s">
        <v>38</v>
      </c>
      <c r="I31" s="101"/>
      <c r="J31" s="61" t="str">
        <f>TEXT(J16,J16)</f>
        <v>+</v>
      </c>
      <c r="K31" s="61" t="str">
        <f>TEXT(K16,K16)</f>
        <v>+</v>
      </c>
      <c r="L31" s="61" t="str">
        <f>TEXT(L16,L16)</f>
        <v>+</v>
      </c>
      <c r="M31" s="61" t="str">
        <f>TEXT(M16,M16)</f>
        <v>+</v>
      </c>
      <c r="N31" s="61"/>
      <c r="O31" s="61"/>
      <c r="P31" s="61"/>
      <c r="Q31" s="78"/>
      <c r="R31" s="73"/>
      <c r="S31" s="74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I31" s="41"/>
      <c r="AJ31" s="41"/>
      <c r="AK31" s="41"/>
      <c r="AL31" s="41"/>
    </row>
    <row r="32" spans="1:38" ht="19.5" customHeight="1">
      <c r="A32" s="10"/>
      <c r="B32" s="64"/>
      <c r="C32" s="67"/>
      <c r="D32" s="89"/>
      <c r="E32" s="90"/>
      <c r="F32" s="70"/>
      <c r="G32" s="71"/>
      <c r="H32" s="70"/>
      <c r="I32" s="101"/>
      <c r="J32" s="61"/>
      <c r="K32" s="61"/>
      <c r="L32" s="123"/>
      <c r="M32" s="61"/>
      <c r="N32" s="77"/>
      <c r="O32" s="61"/>
      <c r="P32" s="61"/>
      <c r="Q32" s="78"/>
      <c r="R32" s="73"/>
      <c r="S32" s="66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I32" s="41"/>
      <c r="AJ32" s="41"/>
      <c r="AK32" s="41"/>
      <c r="AL32" s="41"/>
    </row>
    <row r="33" spans="1:38" ht="19.5" customHeight="1">
      <c r="A33" s="10"/>
      <c r="B33" s="61"/>
      <c r="C33" s="127"/>
      <c r="D33" s="93"/>
      <c r="E33" s="69"/>
      <c r="F33" s="70"/>
      <c r="G33" s="71"/>
      <c r="H33" s="70"/>
      <c r="I33" s="101"/>
      <c r="J33" s="61"/>
      <c r="K33" s="61"/>
      <c r="L33" s="123"/>
      <c r="M33" s="61"/>
      <c r="N33" s="77"/>
      <c r="O33" s="61"/>
      <c r="P33" s="61"/>
      <c r="Q33" s="78"/>
      <c r="R33" s="73"/>
      <c r="S33" s="66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I33" s="41"/>
      <c r="AJ33" s="41"/>
      <c r="AK33" s="41"/>
      <c r="AL33" s="41"/>
    </row>
    <row r="34" spans="1:38" ht="19.5" customHeight="1" thickBot="1">
      <c r="A34" s="10"/>
      <c r="B34" s="169" t="s">
        <v>1</v>
      </c>
      <c r="C34" s="170"/>
      <c r="D34" s="171"/>
      <c r="E34" s="171"/>
      <c r="F34" s="171"/>
      <c r="G34" s="171"/>
      <c r="H34" s="171"/>
      <c r="I34" s="94"/>
      <c r="J34" s="79" t="s">
        <v>4</v>
      </c>
      <c r="K34" s="79" t="s">
        <v>39</v>
      </c>
      <c r="L34" s="125" t="s">
        <v>40</v>
      </c>
      <c r="M34" s="126" t="s">
        <v>41</v>
      </c>
      <c r="N34" s="79" t="s">
        <v>42</v>
      </c>
      <c r="O34" s="79" t="s">
        <v>43</v>
      </c>
      <c r="P34" s="79" t="s">
        <v>44</v>
      </c>
      <c r="Q34" s="80" t="s">
        <v>45</v>
      </c>
      <c r="R34" s="73"/>
      <c r="S34" s="1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I34" s="41"/>
      <c r="AJ34" s="41"/>
      <c r="AK34" s="41"/>
      <c r="AL34" s="41"/>
    </row>
    <row r="35" spans="1:38" ht="8.25" customHeight="1" thickTop="1">
      <c r="A35" s="10"/>
      <c r="B35" s="10"/>
      <c r="C35" s="10"/>
      <c r="D35" s="81"/>
      <c r="E35" s="82"/>
      <c r="F35" s="10"/>
      <c r="G35" s="83"/>
      <c r="H35" s="81"/>
      <c r="I35" s="74"/>
      <c r="J35" s="74"/>
      <c r="K35" s="74"/>
      <c r="L35" s="10"/>
      <c r="M35" s="10"/>
      <c r="N35" s="10"/>
      <c r="O35" s="74"/>
      <c r="P35" s="74"/>
      <c r="Q35" s="74"/>
      <c r="R35" s="73"/>
      <c r="S35" s="1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I35" s="41"/>
      <c r="AJ35" s="41"/>
      <c r="AK35" s="41"/>
      <c r="AL35" s="41"/>
    </row>
    <row r="36" spans="1:34" s="162" customFormat="1" ht="22.5" customHeight="1">
      <c r="A36" s="163" t="str">
        <f>A1</f>
        <v>注射薬･指示処方箋(内科･外科/食道癌化学療法)　</v>
      </c>
      <c r="B36" s="2"/>
      <c r="C36" s="158"/>
      <c r="D36" s="7"/>
      <c r="E36" s="2"/>
      <c r="F36" s="7"/>
      <c r="G36" s="159"/>
      <c r="H36" s="158"/>
      <c r="I36" s="7" t="s">
        <v>85</v>
      </c>
      <c r="J36" s="158"/>
      <c r="K36" s="158"/>
      <c r="L36" s="7"/>
      <c r="M36" s="7"/>
      <c r="N36" s="7"/>
      <c r="O36" s="7"/>
      <c r="P36" s="7"/>
      <c r="Q36" s="7"/>
      <c r="R36" s="158"/>
      <c r="S36" s="158"/>
      <c r="T36" s="160"/>
      <c r="U36" s="161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</row>
    <row r="37" spans="1:19" ht="18" customHeight="1">
      <c r="A37" s="10"/>
      <c r="B37" s="10"/>
      <c r="C37" s="11"/>
      <c r="D37" s="12"/>
      <c r="E37" s="13"/>
      <c r="F37" s="14"/>
      <c r="G37" s="15"/>
      <c r="H37" s="10"/>
      <c r="I37" s="16"/>
      <c r="J37" s="10"/>
      <c r="K37" s="17"/>
      <c r="L37" s="14"/>
      <c r="M37" s="14"/>
      <c r="N37" s="14"/>
      <c r="O37" s="17"/>
      <c r="P37" s="14"/>
      <c r="Q37" s="14"/>
      <c r="R37" s="10"/>
      <c r="S37" s="10"/>
    </row>
    <row r="38" spans="1:19" ht="18" customHeight="1" thickBot="1">
      <c r="A38" s="10"/>
      <c r="B38" s="10"/>
      <c r="C38" s="18" t="s">
        <v>5</v>
      </c>
      <c r="D38" s="214"/>
      <c r="E38" s="215"/>
      <c r="F38" s="216"/>
      <c r="G38" s="207"/>
      <c r="H38" s="208"/>
      <c r="I38" s="217" t="s">
        <v>6</v>
      </c>
      <c r="J38" s="218"/>
      <c r="K38" s="218"/>
      <c r="L38" s="219"/>
      <c r="M38" s="220" t="s">
        <v>7</v>
      </c>
      <c r="N38" s="221"/>
      <c r="O38" s="222"/>
      <c r="P38" s="223" t="s">
        <v>0</v>
      </c>
      <c r="Q38" s="224"/>
      <c r="R38" s="225"/>
      <c r="S38" s="10"/>
    </row>
    <row r="39" spans="1:19" ht="18" customHeight="1" thickBot="1">
      <c r="A39" s="10"/>
      <c r="B39" s="10"/>
      <c r="C39" s="183" t="s">
        <v>8</v>
      </c>
      <c r="D39" s="226"/>
      <c r="E39" s="227"/>
      <c r="F39" s="228"/>
      <c r="G39" s="207"/>
      <c r="H39" s="208"/>
      <c r="I39" s="19" t="s">
        <v>9</v>
      </c>
      <c r="J39" s="20" t="s">
        <v>10</v>
      </c>
      <c r="K39" s="20" t="s">
        <v>11</v>
      </c>
      <c r="L39" s="21" t="s">
        <v>12</v>
      </c>
      <c r="M39" s="22">
        <v>1</v>
      </c>
      <c r="N39" s="23">
        <v>0.8</v>
      </c>
      <c r="O39" s="24">
        <v>0.6</v>
      </c>
      <c r="P39" s="25"/>
      <c r="Q39" s="26"/>
      <c r="R39" s="27"/>
      <c r="S39" s="10"/>
    </row>
    <row r="40" spans="1:19" ht="18" customHeight="1" thickBot="1">
      <c r="A40" s="10"/>
      <c r="B40" s="10"/>
      <c r="C40" s="203"/>
      <c r="D40" s="229"/>
      <c r="E40" s="230"/>
      <c r="F40" s="231"/>
      <c r="G40" s="207"/>
      <c r="H40" s="208"/>
      <c r="I40" s="115" t="s">
        <v>54</v>
      </c>
      <c r="J40" s="114">
        <v>70</v>
      </c>
      <c r="K40" s="150" t="s">
        <v>68</v>
      </c>
      <c r="L40" s="114">
        <v>2</v>
      </c>
      <c r="M40" s="86">
        <f>R44*J40</f>
        <v>0</v>
      </c>
      <c r="N40" s="87">
        <f>M40*0.8</f>
        <v>0</v>
      </c>
      <c r="O40" s="88">
        <f>M40*0.6</f>
        <v>0</v>
      </c>
      <c r="P40" s="28" t="s">
        <v>13</v>
      </c>
      <c r="Q40" s="201"/>
      <c r="R40" s="202"/>
      <c r="S40" s="14"/>
    </row>
    <row r="41" spans="1:19" ht="18" customHeight="1" thickBot="1">
      <c r="A41" s="10"/>
      <c r="B41" s="10"/>
      <c r="C41" s="183" t="s">
        <v>14</v>
      </c>
      <c r="D41" s="204"/>
      <c r="E41" s="205"/>
      <c r="F41" s="206"/>
      <c r="G41" s="207"/>
      <c r="H41" s="208"/>
      <c r="I41" s="111" t="s">
        <v>48</v>
      </c>
      <c r="J41" s="112">
        <v>700</v>
      </c>
      <c r="K41" s="151" t="s">
        <v>67</v>
      </c>
      <c r="L41" s="113">
        <v>24</v>
      </c>
      <c r="M41" s="116">
        <f>R44*J41</f>
        <v>0</v>
      </c>
      <c r="N41" s="117">
        <f>M41*0.8</f>
        <v>0</v>
      </c>
      <c r="O41" s="118">
        <f>M41*0.6</f>
        <v>0</v>
      </c>
      <c r="P41" s="28" t="s">
        <v>15</v>
      </c>
      <c r="Q41" s="209"/>
      <c r="R41" s="210"/>
      <c r="S41" s="14"/>
    </row>
    <row r="42" spans="1:19" ht="18" customHeight="1">
      <c r="A42" s="10"/>
      <c r="B42" s="10"/>
      <c r="C42" s="203"/>
      <c r="D42" s="211"/>
      <c r="E42" s="212"/>
      <c r="F42" s="213"/>
      <c r="G42" s="207"/>
      <c r="H42" s="208"/>
      <c r="I42" s="130"/>
      <c r="J42" s="131"/>
      <c r="K42" s="131"/>
      <c r="L42" s="131"/>
      <c r="M42" s="132"/>
      <c r="N42" s="133"/>
      <c r="O42" s="134"/>
      <c r="P42" s="29" t="s">
        <v>16</v>
      </c>
      <c r="Q42" s="30" t="s">
        <v>17</v>
      </c>
      <c r="R42" s="31"/>
      <c r="S42" s="14"/>
    </row>
    <row r="43" spans="1:19" ht="18" customHeight="1">
      <c r="A43" s="10"/>
      <c r="B43" s="10"/>
      <c r="C43" s="183" t="s">
        <v>18</v>
      </c>
      <c r="D43" s="185"/>
      <c r="E43" s="186"/>
      <c r="F43" s="188"/>
      <c r="G43" s="190"/>
      <c r="H43" s="191"/>
      <c r="I43" s="135" t="s">
        <v>84</v>
      </c>
      <c r="J43" s="135"/>
      <c r="K43" s="136"/>
      <c r="L43" s="149"/>
      <c r="M43" s="106"/>
      <c r="N43" s="137"/>
      <c r="O43" s="148"/>
      <c r="P43" s="29" t="s">
        <v>19</v>
      </c>
      <c r="Q43" s="30" t="s">
        <v>20</v>
      </c>
      <c r="R43" s="31"/>
      <c r="S43" s="14"/>
    </row>
    <row r="44" spans="1:19" ht="18" customHeight="1" thickBot="1">
      <c r="A44" s="10"/>
      <c r="B44" s="10"/>
      <c r="C44" s="184"/>
      <c r="D44" s="187"/>
      <c r="E44" s="187"/>
      <c r="F44" s="189"/>
      <c r="G44" s="36"/>
      <c r="H44" s="10"/>
      <c r="I44" s="10"/>
      <c r="J44" s="106"/>
      <c r="K44" s="107"/>
      <c r="L44" s="106"/>
      <c r="M44" s="139"/>
      <c r="N44" s="192"/>
      <c r="O44" s="193"/>
      <c r="P44" s="32" t="s">
        <v>21</v>
      </c>
      <c r="Q44" s="33" t="s">
        <v>22</v>
      </c>
      <c r="R44" s="34">
        <f>POWER(R43,0.425)*POWER(R42,0.725)*71.84/10000</f>
        <v>0</v>
      </c>
      <c r="S44" s="14"/>
    </row>
    <row r="45" spans="1:19" ht="18" customHeight="1" thickTop="1">
      <c r="A45" s="10"/>
      <c r="B45" s="10"/>
      <c r="C45" s="35"/>
      <c r="D45" s="164"/>
      <c r="E45" s="164"/>
      <c r="F45" s="165"/>
      <c r="G45" s="36"/>
      <c r="H45" s="10" t="s">
        <v>78</v>
      </c>
      <c r="I45" s="10"/>
      <c r="J45" s="10"/>
      <c r="K45" s="10"/>
      <c r="L45" s="10"/>
      <c r="M45" s="10"/>
      <c r="N45" s="36" t="s">
        <v>23</v>
      </c>
      <c r="O45" s="10"/>
      <c r="P45" s="10"/>
      <c r="Q45" s="10"/>
      <c r="R45" s="10"/>
      <c r="S45" s="14"/>
    </row>
    <row r="46" spans="1:19" ht="18" customHeight="1">
      <c r="A46" s="10"/>
      <c r="B46" s="37"/>
      <c r="C46" s="38" t="s">
        <v>24</v>
      </c>
      <c r="D46" s="194"/>
      <c r="E46" s="195"/>
      <c r="F46" s="119"/>
      <c r="G46" s="196" t="s">
        <v>25</v>
      </c>
      <c r="H46" s="197"/>
      <c r="I46" s="198">
        <v>1</v>
      </c>
      <c r="J46" s="199"/>
      <c r="K46" s="199"/>
      <c r="L46" s="199"/>
      <c r="M46" s="199"/>
      <c r="N46" s="199"/>
      <c r="O46" s="199"/>
      <c r="P46" s="199"/>
      <c r="Q46" s="200"/>
      <c r="R46" s="39" t="s">
        <v>2</v>
      </c>
      <c r="S46" s="10"/>
    </row>
    <row r="47" spans="1:19" ht="18" customHeight="1">
      <c r="A47" s="10"/>
      <c r="B47" s="37"/>
      <c r="C47" s="44" t="s">
        <v>26</v>
      </c>
      <c r="D47" s="45"/>
      <c r="E47" s="46"/>
      <c r="F47" s="120"/>
      <c r="G47" s="172" t="s">
        <v>3</v>
      </c>
      <c r="H47" s="173"/>
      <c r="I47" s="47">
        <f>I12+28</f>
        <v>43859</v>
      </c>
      <c r="J47" s="48">
        <f>I47+1</f>
        <v>43860</v>
      </c>
      <c r="K47" s="48">
        <f>I47+2</f>
        <v>43861</v>
      </c>
      <c r="L47" s="48">
        <f>I47+3</f>
        <v>43862</v>
      </c>
      <c r="M47" s="48">
        <f>I47+4</f>
        <v>43863</v>
      </c>
      <c r="N47" s="48">
        <f>I47+5</f>
        <v>43864</v>
      </c>
      <c r="O47" s="48">
        <f>I47+6</f>
        <v>43865</v>
      </c>
      <c r="P47" s="48">
        <f>I47+7</f>
        <v>43866</v>
      </c>
      <c r="Q47" s="48">
        <f>I47+8</f>
        <v>43867</v>
      </c>
      <c r="R47" s="49"/>
      <c r="S47" s="10"/>
    </row>
    <row r="48" spans="1:19" ht="18" customHeight="1">
      <c r="A48" s="10"/>
      <c r="B48" s="37"/>
      <c r="C48" s="50" t="s">
        <v>27</v>
      </c>
      <c r="D48" s="174"/>
      <c r="E48" s="175"/>
      <c r="F48" s="51"/>
      <c r="G48" s="172" t="s">
        <v>28</v>
      </c>
      <c r="H48" s="173"/>
      <c r="I48" s="52">
        <v>1</v>
      </c>
      <c r="J48" s="53">
        <v>1</v>
      </c>
      <c r="K48" s="53">
        <v>1</v>
      </c>
      <c r="L48" s="53">
        <v>1</v>
      </c>
      <c r="M48" s="53">
        <v>1</v>
      </c>
      <c r="N48" s="53">
        <v>1</v>
      </c>
      <c r="O48" s="53">
        <v>1</v>
      </c>
      <c r="P48" s="53">
        <v>1</v>
      </c>
      <c r="Q48" s="53">
        <v>1</v>
      </c>
      <c r="R48" s="176"/>
      <c r="S48" s="10"/>
    </row>
    <row r="49" spans="1:19" ht="18" customHeight="1" thickBot="1">
      <c r="A49" s="10"/>
      <c r="B49" s="37"/>
      <c r="C49" s="54" t="s">
        <v>29</v>
      </c>
      <c r="D49" s="55"/>
      <c r="E49" s="56"/>
      <c r="F49" s="51"/>
      <c r="G49" s="172" t="s">
        <v>30</v>
      </c>
      <c r="H49" s="173"/>
      <c r="I49" s="57"/>
      <c r="J49" s="57"/>
      <c r="K49" s="57"/>
      <c r="L49" s="57"/>
      <c r="M49" s="57"/>
      <c r="N49" s="57"/>
      <c r="O49" s="57"/>
      <c r="P49" s="57"/>
      <c r="Q49" s="57"/>
      <c r="R49" s="177"/>
      <c r="S49" s="10"/>
    </row>
    <row r="50" spans="1:19" ht="18" customHeight="1" thickTop="1">
      <c r="A50" s="10"/>
      <c r="B50" s="10"/>
      <c r="C50" s="10"/>
      <c r="D50" s="58"/>
      <c r="E50" s="59"/>
      <c r="F50" s="51"/>
      <c r="G50" s="179" t="s">
        <v>31</v>
      </c>
      <c r="H50" s="173"/>
      <c r="I50" s="60"/>
      <c r="J50" s="61"/>
      <c r="K50" s="61"/>
      <c r="L50" s="61"/>
      <c r="M50" s="61"/>
      <c r="N50" s="61"/>
      <c r="O50" s="61"/>
      <c r="P50" s="61"/>
      <c r="Q50" s="61"/>
      <c r="R50" s="177"/>
      <c r="S50" s="10"/>
    </row>
    <row r="51" spans="1:19" ht="18" customHeight="1" thickBot="1">
      <c r="A51" s="10"/>
      <c r="B51" s="10"/>
      <c r="C51" s="62" t="s">
        <v>32</v>
      </c>
      <c r="D51" s="180" t="s">
        <v>33</v>
      </c>
      <c r="E51" s="180"/>
      <c r="F51" s="180"/>
      <c r="G51" s="181" t="s">
        <v>34</v>
      </c>
      <c r="H51" s="182"/>
      <c r="I51" s="63" t="s">
        <v>46</v>
      </c>
      <c r="J51" s="95" t="s">
        <v>46</v>
      </c>
      <c r="K51" s="63" t="s">
        <v>46</v>
      </c>
      <c r="L51" s="63" t="s">
        <v>46</v>
      </c>
      <c r="M51" s="63" t="s">
        <v>46</v>
      </c>
      <c r="N51" s="63" t="s">
        <v>46</v>
      </c>
      <c r="O51" s="63" t="s">
        <v>46</v>
      </c>
      <c r="P51" s="63" t="s">
        <v>46</v>
      </c>
      <c r="Q51" s="63" t="s">
        <v>47</v>
      </c>
      <c r="R51" s="178"/>
      <c r="S51" s="10"/>
    </row>
    <row r="52" spans="1:19" ht="18" customHeight="1">
      <c r="A52" s="10"/>
      <c r="B52" s="64" t="s">
        <v>99</v>
      </c>
      <c r="C52" s="102" t="s">
        <v>49</v>
      </c>
      <c r="D52" s="103" t="s">
        <v>62</v>
      </c>
      <c r="E52" s="141"/>
      <c r="F52" s="103"/>
      <c r="G52" s="103"/>
      <c r="H52" s="104"/>
      <c r="I52" s="100" t="str">
        <f>TEXT(I51,I51)</f>
        <v>+</v>
      </c>
      <c r="J52" s="122"/>
      <c r="K52" s="96" t="str">
        <f aca="true" t="shared" si="2" ref="K52:Q52">TEXT(K51,K51)</f>
        <v>+</v>
      </c>
      <c r="L52" s="121" t="str">
        <f t="shared" si="2"/>
        <v>+</v>
      </c>
      <c r="M52" s="96" t="str">
        <f t="shared" si="2"/>
        <v>+</v>
      </c>
      <c r="N52" s="122" t="str">
        <f t="shared" si="2"/>
        <v>+</v>
      </c>
      <c r="O52" s="96" t="str">
        <f t="shared" si="2"/>
        <v>+</v>
      </c>
      <c r="P52" s="96" t="str">
        <f t="shared" si="2"/>
        <v>+</v>
      </c>
      <c r="Q52" s="65" t="str">
        <f t="shared" si="2"/>
        <v>+</v>
      </c>
      <c r="R52" s="66"/>
      <c r="S52" s="10"/>
    </row>
    <row r="53" spans="1:19" ht="18" customHeight="1">
      <c r="A53" s="10"/>
      <c r="B53" s="64" t="s">
        <v>100</v>
      </c>
      <c r="C53" s="105" t="s">
        <v>50</v>
      </c>
      <c r="D53" s="142" t="s">
        <v>63</v>
      </c>
      <c r="E53" s="140"/>
      <c r="F53" s="70"/>
      <c r="G53" s="71"/>
      <c r="H53" s="72"/>
      <c r="I53" s="101" t="str">
        <f>TEXT(I51,I51)</f>
        <v>+</v>
      </c>
      <c r="J53" s="77"/>
      <c r="K53" s="61" t="str">
        <f aca="true" t="shared" si="3" ref="K53:Q53">TEXT(K51,K51)</f>
        <v>+</v>
      </c>
      <c r="L53" s="123" t="str">
        <f t="shared" si="3"/>
        <v>+</v>
      </c>
      <c r="M53" s="61" t="str">
        <f t="shared" si="3"/>
        <v>+</v>
      </c>
      <c r="N53" s="77" t="str">
        <f t="shared" si="3"/>
        <v>+</v>
      </c>
      <c r="O53" s="61" t="str">
        <f t="shared" si="3"/>
        <v>+</v>
      </c>
      <c r="P53" s="61" t="str">
        <f t="shared" si="3"/>
        <v>+</v>
      </c>
      <c r="Q53" s="78" t="str">
        <f t="shared" si="3"/>
        <v>+</v>
      </c>
      <c r="R53" s="73"/>
      <c r="S53" s="74"/>
    </row>
    <row r="54" spans="1:19" ht="18" customHeight="1">
      <c r="A54" s="10"/>
      <c r="B54" s="64" t="s">
        <v>35</v>
      </c>
      <c r="C54" s="105" t="s">
        <v>58</v>
      </c>
      <c r="D54" s="145" t="s">
        <v>107</v>
      </c>
      <c r="E54" s="99"/>
      <c r="F54" s="108"/>
      <c r="G54" s="109"/>
      <c r="H54" s="108"/>
      <c r="I54" s="101"/>
      <c r="J54" s="61" t="str">
        <f>TEXT(J51,J51)</f>
        <v>+</v>
      </c>
      <c r="K54" s="61"/>
      <c r="L54" s="123"/>
      <c r="M54" s="61"/>
      <c r="N54" s="77"/>
      <c r="O54" s="61"/>
      <c r="P54" s="61"/>
      <c r="Q54" s="78"/>
      <c r="R54" s="73"/>
      <c r="S54" s="74"/>
    </row>
    <row r="55" spans="1:38" ht="21.75" customHeight="1">
      <c r="A55" s="10"/>
      <c r="B55" s="61" t="s">
        <v>89</v>
      </c>
      <c r="C55" s="153" t="s">
        <v>87</v>
      </c>
      <c r="D55" s="154" t="s">
        <v>88</v>
      </c>
      <c r="E55" s="146"/>
      <c r="F55" s="75"/>
      <c r="G55" s="76"/>
      <c r="H55" s="147"/>
      <c r="I55" s="101"/>
      <c r="J55" s="61" t="str">
        <f>TEXT(J51,J51)</f>
        <v>+</v>
      </c>
      <c r="K55" s="61"/>
      <c r="L55" s="123"/>
      <c r="M55" s="61"/>
      <c r="N55" s="77"/>
      <c r="O55" s="61"/>
      <c r="P55" s="61"/>
      <c r="Q55" s="78"/>
      <c r="R55" s="166" t="s">
        <v>81</v>
      </c>
      <c r="S55" s="167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I55" s="41"/>
      <c r="AJ55" s="41"/>
      <c r="AK55" s="41"/>
      <c r="AL55" s="41"/>
    </row>
    <row r="56" spans="1:38" ht="21.75" customHeight="1">
      <c r="A56" s="10"/>
      <c r="B56" s="61" t="s">
        <v>90</v>
      </c>
      <c r="C56" s="153" t="s">
        <v>36</v>
      </c>
      <c r="D56" s="155" t="s">
        <v>86</v>
      </c>
      <c r="E56" s="128"/>
      <c r="F56" s="91"/>
      <c r="G56" s="92"/>
      <c r="H56" s="91"/>
      <c r="I56" s="101"/>
      <c r="J56" s="61" t="str">
        <f>TEXT(J51,J51)</f>
        <v>+</v>
      </c>
      <c r="K56" s="61"/>
      <c r="L56" s="123"/>
      <c r="M56" s="61"/>
      <c r="N56" s="77"/>
      <c r="O56" s="61"/>
      <c r="P56" s="61"/>
      <c r="Q56" s="78"/>
      <c r="R56" s="166" t="s">
        <v>82</v>
      </c>
      <c r="S56" s="167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I56" s="41"/>
      <c r="AJ56" s="41"/>
      <c r="AK56" s="41"/>
      <c r="AL56" s="41"/>
    </row>
    <row r="57" spans="1:38" ht="21.75" customHeight="1">
      <c r="A57" s="10"/>
      <c r="B57" s="61" t="s">
        <v>91</v>
      </c>
      <c r="C57" s="153" t="s">
        <v>87</v>
      </c>
      <c r="D57" s="154" t="s">
        <v>88</v>
      </c>
      <c r="E57" s="146"/>
      <c r="F57" s="75"/>
      <c r="G57" s="76"/>
      <c r="H57" s="147"/>
      <c r="I57" s="101"/>
      <c r="J57" s="61" t="str">
        <f>TEXT(J51,J51)</f>
        <v>+</v>
      </c>
      <c r="K57" s="61"/>
      <c r="L57" s="123"/>
      <c r="M57" s="61"/>
      <c r="N57" s="77"/>
      <c r="O57" s="61"/>
      <c r="P57" s="61"/>
      <c r="Q57" s="78"/>
      <c r="R57" s="166" t="s">
        <v>79</v>
      </c>
      <c r="S57" s="167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I57" s="41"/>
      <c r="AJ57" s="41"/>
      <c r="AK57" s="41"/>
      <c r="AL57" s="41"/>
    </row>
    <row r="58" spans="1:19" ht="18" customHeight="1">
      <c r="A58" s="10"/>
      <c r="B58" s="64" t="s">
        <v>102</v>
      </c>
      <c r="C58" s="97" t="s">
        <v>36</v>
      </c>
      <c r="D58" s="98" t="s">
        <v>66</v>
      </c>
      <c r="E58" s="99"/>
      <c r="F58" s="98"/>
      <c r="G58" s="98"/>
      <c r="H58" s="98"/>
      <c r="I58" s="101"/>
      <c r="J58" s="61" t="str">
        <f>TEXT(J51,J51)</f>
        <v>+</v>
      </c>
      <c r="K58" s="61"/>
      <c r="L58" s="123"/>
      <c r="M58" s="61"/>
      <c r="N58" s="77"/>
      <c r="O58" s="61"/>
      <c r="P58" s="61"/>
      <c r="Q58" s="78"/>
      <c r="R58" s="167"/>
      <c r="S58" s="168" t="s">
        <v>101</v>
      </c>
    </row>
    <row r="59" spans="1:19" ht="18" customHeight="1">
      <c r="A59" s="10"/>
      <c r="B59" s="143" t="s">
        <v>59</v>
      </c>
      <c r="C59" s="97" t="s">
        <v>36</v>
      </c>
      <c r="D59" s="98" t="s">
        <v>56</v>
      </c>
      <c r="E59" s="99"/>
      <c r="F59" s="98"/>
      <c r="G59" s="98"/>
      <c r="H59" s="98"/>
      <c r="I59" s="101"/>
      <c r="J59" s="124"/>
      <c r="K59" s="61" t="str">
        <f>TEXT(K51,K51)</f>
        <v>+</v>
      </c>
      <c r="L59" s="61" t="str">
        <f>TEXT(L51,L51)</f>
        <v>+</v>
      </c>
      <c r="M59" s="61" t="str">
        <f>TEXT(M51,M51)</f>
        <v>+</v>
      </c>
      <c r="N59" s="61"/>
      <c r="O59" s="61"/>
      <c r="P59" s="61"/>
      <c r="Q59" s="78"/>
      <c r="R59" s="167"/>
      <c r="S59" s="168"/>
    </row>
    <row r="60" spans="1:19" ht="18" customHeight="1">
      <c r="A60" s="10"/>
      <c r="B60" s="64" t="s">
        <v>93</v>
      </c>
      <c r="C60" s="97" t="s">
        <v>57</v>
      </c>
      <c r="D60" s="98" t="s">
        <v>64</v>
      </c>
      <c r="E60" s="99"/>
      <c r="F60" s="98"/>
      <c r="G60" s="98"/>
      <c r="H60" s="98"/>
      <c r="I60" s="101"/>
      <c r="J60" s="61" t="str">
        <f>TEXT(J51,J51)</f>
        <v>+</v>
      </c>
      <c r="K60" s="61"/>
      <c r="L60" s="123"/>
      <c r="M60" s="61"/>
      <c r="N60" s="77"/>
      <c r="O60" s="61"/>
      <c r="P60" s="61"/>
      <c r="Q60" s="78"/>
      <c r="R60" s="66"/>
      <c r="S60" s="10"/>
    </row>
    <row r="61" spans="1:19" ht="18" customHeight="1">
      <c r="A61" s="10"/>
      <c r="B61" s="64" t="s">
        <v>94</v>
      </c>
      <c r="C61" s="67" t="s">
        <v>51</v>
      </c>
      <c r="D61" s="110" t="s">
        <v>55</v>
      </c>
      <c r="E61" s="69">
        <f>ROUND(M40,0)</f>
        <v>0</v>
      </c>
      <c r="F61" s="98" t="s">
        <v>37</v>
      </c>
      <c r="G61" s="109">
        <f>500-E61*2</f>
        <v>500</v>
      </c>
      <c r="H61" s="98" t="s">
        <v>53</v>
      </c>
      <c r="I61" s="101"/>
      <c r="J61" s="124" t="str">
        <f>TEXT(J51,J51)</f>
        <v>+</v>
      </c>
      <c r="K61" s="61"/>
      <c r="L61" s="123"/>
      <c r="M61" s="61"/>
      <c r="N61" s="77"/>
      <c r="O61" s="61"/>
      <c r="P61" s="61"/>
      <c r="Q61" s="78"/>
      <c r="R61" s="66"/>
      <c r="S61" s="10"/>
    </row>
    <row r="62" spans="1:19" ht="18" customHeight="1">
      <c r="A62" s="10"/>
      <c r="B62" s="64" t="s">
        <v>95</v>
      </c>
      <c r="C62" s="97" t="s">
        <v>57</v>
      </c>
      <c r="D62" s="98" t="s">
        <v>64</v>
      </c>
      <c r="E62" s="69"/>
      <c r="F62" s="98"/>
      <c r="G62" s="109"/>
      <c r="H62" s="98"/>
      <c r="I62" s="101"/>
      <c r="J62" s="124" t="str">
        <f>TEXT(J51,J51)</f>
        <v>+</v>
      </c>
      <c r="K62" s="61"/>
      <c r="L62" s="123"/>
      <c r="M62" s="61"/>
      <c r="N62" s="77"/>
      <c r="O62" s="61"/>
      <c r="P62" s="61"/>
      <c r="Q62" s="78"/>
      <c r="R62" s="66"/>
      <c r="S62" s="10"/>
    </row>
    <row r="63" spans="1:19" ht="18" customHeight="1">
      <c r="A63" s="10"/>
      <c r="B63" s="64" t="s">
        <v>96</v>
      </c>
      <c r="C63" s="105" t="s">
        <v>58</v>
      </c>
      <c r="D63" s="98" t="s">
        <v>108</v>
      </c>
      <c r="E63" s="69"/>
      <c r="F63" s="98"/>
      <c r="G63" s="109"/>
      <c r="H63" s="98"/>
      <c r="I63" s="101"/>
      <c r="J63" s="124" t="str">
        <f>TEXT(J51,J51)</f>
        <v>+</v>
      </c>
      <c r="K63" s="61"/>
      <c r="L63" s="123"/>
      <c r="M63" s="61"/>
      <c r="N63" s="77"/>
      <c r="O63" s="61"/>
      <c r="P63" s="61"/>
      <c r="Q63" s="78"/>
      <c r="R63" s="66"/>
      <c r="S63" s="10"/>
    </row>
    <row r="64" spans="1:19" ht="18" customHeight="1">
      <c r="A64" s="10"/>
      <c r="B64" s="64" t="s">
        <v>97</v>
      </c>
      <c r="C64" s="105" t="s">
        <v>60</v>
      </c>
      <c r="D64" s="98" t="s">
        <v>65</v>
      </c>
      <c r="E64" s="69"/>
      <c r="F64" s="98"/>
      <c r="G64" s="109" t="s">
        <v>61</v>
      </c>
      <c r="H64" s="98"/>
      <c r="I64" s="101"/>
      <c r="J64" s="124" t="str">
        <f>TEXT(J51,J51)</f>
        <v>+</v>
      </c>
      <c r="K64" s="61"/>
      <c r="L64" s="123"/>
      <c r="M64" s="61"/>
      <c r="N64" s="77"/>
      <c r="O64" s="61"/>
      <c r="P64" s="61"/>
      <c r="Q64" s="78"/>
      <c r="R64" s="66"/>
      <c r="S64" s="10"/>
    </row>
    <row r="65" spans="1:19" ht="18" customHeight="1">
      <c r="A65" s="10"/>
      <c r="B65" s="64"/>
      <c r="C65" s="97"/>
      <c r="D65" s="144"/>
      <c r="E65" s="69"/>
      <c r="F65" s="98"/>
      <c r="G65" s="109"/>
      <c r="H65" s="98"/>
      <c r="I65" s="101"/>
      <c r="J65" s="124"/>
      <c r="K65" s="61"/>
      <c r="L65" s="123"/>
      <c r="M65" s="61"/>
      <c r="N65" s="77"/>
      <c r="O65" s="61"/>
      <c r="P65" s="61"/>
      <c r="Q65" s="78"/>
      <c r="R65" s="66"/>
      <c r="S65" s="10"/>
    </row>
    <row r="66" spans="1:19" ht="18" customHeight="1">
      <c r="A66" s="10"/>
      <c r="B66" s="64" t="s">
        <v>98</v>
      </c>
      <c r="C66" s="67" t="s">
        <v>52</v>
      </c>
      <c r="D66" s="68" t="s">
        <v>106</v>
      </c>
      <c r="E66" s="69">
        <f>ROUND(M41,-1)</f>
        <v>0</v>
      </c>
      <c r="F66" s="70" t="s">
        <v>37</v>
      </c>
      <c r="G66" s="71">
        <v>500</v>
      </c>
      <c r="H66" s="70" t="s">
        <v>38</v>
      </c>
      <c r="I66" s="101"/>
      <c r="J66" s="61" t="str">
        <f>TEXT(J51,J51)</f>
        <v>+</v>
      </c>
      <c r="K66" s="61" t="str">
        <f>TEXT(K51,K51)</f>
        <v>+</v>
      </c>
      <c r="L66" s="61" t="str">
        <f>TEXT(L51,L51)</f>
        <v>+</v>
      </c>
      <c r="M66" s="61" t="str">
        <f>TEXT(M51,M51)</f>
        <v>+</v>
      </c>
      <c r="N66" s="61"/>
      <c r="O66" s="61"/>
      <c r="P66" s="61"/>
      <c r="Q66" s="78"/>
      <c r="R66" s="73"/>
      <c r="S66" s="74"/>
    </row>
    <row r="67" spans="1:19" ht="18" customHeight="1">
      <c r="A67" s="10"/>
      <c r="B67" s="64"/>
      <c r="C67" s="67"/>
      <c r="D67" s="89"/>
      <c r="E67" s="90"/>
      <c r="F67" s="70"/>
      <c r="G67" s="71"/>
      <c r="H67" s="70"/>
      <c r="I67" s="101"/>
      <c r="J67" s="61"/>
      <c r="K67" s="61"/>
      <c r="L67" s="123"/>
      <c r="M67" s="61"/>
      <c r="N67" s="77"/>
      <c r="O67" s="61"/>
      <c r="P67" s="61"/>
      <c r="Q67" s="78"/>
      <c r="R67" s="73"/>
      <c r="S67" s="66"/>
    </row>
    <row r="68" spans="1:19" ht="18" customHeight="1">
      <c r="A68" s="10"/>
      <c r="B68" s="61"/>
      <c r="C68" s="127"/>
      <c r="D68" s="93"/>
      <c r="E68" s="69"/>
      <c r="F68" s="70"/>
      <c r="G68" s="71"/>
      <c r="H68" s="70"/>
      <c r="I68" s="101"/>
      <c r="J68" s="61"/>
      <c r="K68" s="61"/>
      <c r="L68" s="123"/>
      <c r="M68" s="61"/>
      <c r="N68" s="77"/>
      <c r="O68" s="61"/>
      <c r="P68" s="61"/>
      <c r="Q68" s="78"/>
      <c r="R68" s="73"/>
      <c r="S68" s="66"/>
    </row>
    <row r="69" spans="1:38" ht="18" customHeight="1" thickBot="1">
      <c r="A69" s="10"/>
      <c r="B69" s="169" t="s">
        <v>1</v>
      </c>
      <c r="C69" s="170"/>
      <c r="D69" s="171"/>
      <c r="E69" s="171"/>
      <c r="F69" s="171"/>
      <c r="G69" s="171"/>
      <c r="H69" s="171"/>
      <c r="I69" s="94" t="s">
        <v>69</v>
      </c>
      <c r="J69" s="79" t="s">
        <v>70</v>
      </c>
      <c r="K69" s="79" t="s">
        <v>71</v>
      </c>
      <c r="L69" s="125" t="s">
        <v>72</v>
      </c>
      <c r="M69" s="126" t="s">
        <v>73</v>
      </c>
      <c r="N69" s="79" t="s">
        <v>74</v>
      </c>
      <c r="O69" s="79" t="s">
        <v>75</v>
      </c>
      <c r="P69" s="79" t="s">
        <v>76</v>
      </c>
      <c r="Q69" s="80" t="s">
        <v>77</v>
      </c>
      <c r="R69" s="73"/>
      <c r="S69" s="1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I69" s="41"/>
      <c r="AJ69" s="41"/>
      <c r="AK69" s="41"/>
      <c r="AL69" s="41"/>
    </row>
    <row r="70" spans="1:19" ht="18" customHeight="1" thickTop="1">
      <c r="A70" s="10"/>
      <c r="B70" s="10"/>
      <c r="C70" s="10"/>
      <c r="D70" s="81"/>
      <c r="E70" s="82"/>
      <c r="F70" s="10"/>
      <c r="G70" s="83"/>
      <c r="H70" s="81"/>
      <c r="I70" s="74"/>
      <c r="J70" s="74"/>
      <c r="K70" s="74"/>
      <c r="L70" s="10"/>
      <c r="M70" s="10"/>
      <c r="N70" s="10"/>
      <c r="O70" s="74"/>
      <c r="P70" s="74"/>
      <c r="Q70" s="74"/>
      <c r="R70" s="73"/>
      <c r="S70" s="10"/>
    </row>
  </sheetData>
  <sheetProtection sheet="1"/>
  <mergeCells count="68">
    <mergeCell ref="I3:L3"/>
    <mergeCell ref="M3:O3"/>
    <mergeCell ref="G8:H8"/>
    <mergeCell ref="D4:F4"/>
    <mergeCell ref="D5:F5"/>
    <mergeCell ref="G4:H4"/>
    <mergeCell ref="G5:H5"/>
    <mergeCell ref="G3:H3"/>
    <mergeCell ref="R13:R16"/>
    <mergeCell ref="G14:H14"/>
    <mergeCell ref="G15:H15"/>
    <mergeCell ref="G11:H11"/>
    <mergeCell ref="Q6:R6"/>
    <mergeCell ref="N9:O9"/>
    <mergeCell ref="G7:H7"/>
    <mergeCell ref="G6:H6"/>
    <mergeCell ref="P3:R3"/>
    <mergeCell ref="Q5:R5"/>
    <mergeCell ref="C8:C9"/>
    <mergeCell ref="D8:E9"/>
    <mergeCell ref="F8:F9"/>
    <mergeCell ref="C6:C7"/>
    <mergeCell ref="D6:F6"/>
    <mergeCell ref="C4:C5"/>
    <mergeCell ref="D3:F3"/>
    <mergeCell ref="D7:F7"/>
    <mergeCell ref="B34:H34"/>
    <mergeCell ref="G12:H12"/>
    <mergeCell ref="I11:Q11"/>
    <mergeCell ref="D13:E13"/>
    <mergeCell ref="G13:H13"/>
    <mergeCell ref="D11:E11"/>
    <mergeCell ref="D16:F16"/>
    <mergeCell ref="G16:H16"/>
    <mergeCell ref="D38:F38"/>
    <mergeCell ref="G38:H38"/>
    <mergeCell ref="I38:L38"/>
    <mergeCell ref="M38:O38"/>
    <mergeCell ref="P38:R38"/>
    <mergeCell ref="C39:C40"/>
    <mergeCell ref="D39:F39"/>
    <mergeCell ref="G39:H39"/>
    <mergeCell ref="D40:F40"/>
    <mergeCell ref="G40:H40"/>
    <mergeCell ref="Q40:R40"/>
    <mergeCell ref="C41:C42"/>
    <mergeCell ref="D41:F41"/>
    <mergeCell ref="G41:H41"/>
    <mergeCell ref="Q41:R41"/>
    <mergeCell ref="D42:F42"/>
    <mergeCell ref="G42:H42"/>
    <mergeCell ref="C43:C44"/>
    <mergeCell ref="D43:E44"/>
    <mergeCell ref="F43:F44"/>
    <mergeCell ref="G43:H43"/>
    <mergeCell ref="N44:O44"/>
    <mergeCell ref="D46:E46"/>
    <mergeCell ref="G46:H46"/>
    <mergeCell ref="I46:Q46"/>
    <mergeCell ref="B69:H69"/>
    <mergeCell ref="G47:H47"/>
    <mergeCell ref="D48:E48"/>
    <mergeCell ref="G48:H48"/>
    <mergeCell ref="R48:R51"/>
    <mergeCell ref="G49:H49"/>
    <mergeCell ref="G50:H50"/>
    <mergeCell ref="D51:F51"/>
    <mergeCell ref="G51:H51"/>
  </mergeCells>
  <conditionalFormatting sqref="I34:Q34 I69:Q69">
    <cfRule type="cellIs" priority="8" dxfId="5" operator="equal" stopIfTrue="1">
      <formula>"実施"</formula>
    </cfRule>
  </conditionalFormatting>
  <conditionalFormatting sqref="I21:Q33 I17:Q19 I52:Q54 I58:Q68">
    <cfRule type="cellIs" priority="6" dxfId="0" operator="equal" stopIfTrue="1">
      <formula>"+"</formula>
    </cfRule>
  </conditionalFormatting>
  <conditionalFormatting sqref="I20:Q20">
    <cfRule type="cellIs" priority="3" dxfId="0" operator="equal" stopIfTrue="1">
      <formula>"+"</formula>
    </cfRule>
  </conditionalFormatting>
  <conditionalFormatting sqref="I56:Q57">
    <cfRule type="cellIs" priority="2" dxfId="0" operator="equal" stopIfTrue="1">
      <formula>"+"</formula>
    </cfRule>
  </conditionalFormatting>
  <conditionalFormatting sqref="I55:Q55">
    <cfRule type="cellIs" priority="1" dxfId="0" operator="equal" stopIfTrue="1">
      <formula>"+"</formula>
    </cfRule>
  </conditionalFormatting>
  <dataValidations count="9">
    <dataValidation type="list" allowBlank="1" showInputMessage="1" showErrorMessage="1" sqref="B69:H69 B34:H34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51:Q51 I16:Q16">
      <formula1>"+"</formula1>
    </dataValidation>
    <dataValidation type="list" allowBlank="1" showInputMessage="1" showErrorMessage="1" sqref="I48:Q48 I13:Q13">
      <formula1>"100%,80%,60%, ,"</formula1>
    </dataValidation>
    <dataValidation type="list" allowBlank="1" showInputMessage="1" showErrorMessage="1" sqref="E12 D47:E47">
      <formula1>"肝,肺,腹膜,局所リンパ節,遠隔リンパ節,局所,その他"</formula1>
    </dataValidation>
    <dataValidation type="list" allowBlank="1" showInputMessage="1" showErrorMessage="1" sqref="D48 D13">
      <formula1>"1st,2nd,3rd,4th,5th"</formula1>
    </dataValidation>
    <dataValidation type="list" allowBlank="1" showInputMessage="1" showErrorMessage="1" sqref="Q41 Q6">
      <formula1>"0,1,2,3"</formula1>
    </dataValidation>
    <dataValidation type="list" allowBlank="1" showInputMessage="1" showErrorMessage="1" sqref="R48:R51 R13:R16">
      <formula1>"CR,PR,SD,PD,NE,有害事象,転院,脱落"</formula1>
    </dataValidation>
    <dataValidation type="list" allowBlank="1" showInputMessage="1" showErrorMessage="1" sqref="D11:E11 D46:E46">
      <formula1>"adjuvant,palliative,neoadjuvant,cure"</formula1>
    </dataValidation>
    <dataValidation type="list" allowBlank="1" showInputMessage="1" showErrorMessage="1" sqref="D12">
      <formula1>"肝,肺,腹膜,局所リンパ節,遠隔リンパ節,局所､,その他"</formula1>
    </dataValidation>
  </dataValidations>
  <printOptions/>
  <pageMargins left="0.1968503937007874" right="0.1968503937007874" top="0.3937007874015748" bottom="0" header="0.3937007874015748" footer="0"/>
  <pageSetup horizontalDpi="300" verticalDpi="300" orientation="landscape" paperSize="9" scale="88" r:id="rId2"/>
  <rowBreaks count="1" manualBreakCount="1">
    <brk id="35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2018-03-30T05:36:38Z</cp:lastPrinted>
  <dcterms:created xsi:type="dcterms:W3CDTF">2009-01-12T12:15:40Z</dcterms:created>
  <dcterms:modified xsi:type="dcterms:W3CDTF">2020-10-13T02:27:16Z</dcterms:modified>
  <cp:category/>
  <cp:version/>
  <cp:contentType/>
  <cp:contentStatus/>
</cp:coreProperties>
</file>