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823" activeTab="0"/>
  </bookViews>
  <sheets>
    <sheet name="CBDCA+S-1" sheetId="1" r:id="rId1"/>
  </sheets>
  <definedNames>
    <definedName name="_xlnm.Print_Area" localSheetId="0">'CBDCA+S-1'!$A$1:$S$32</definedName>
    <definedName name="Z_5AF54F3A_B2B8_471F_9DC3_488F93E85E4A_.wvu.Cols" localSheetId="0" hidden="1">'CBDCA+S-1'!$T:$IV</definedName>
    <definedName name="Z_5AF54F3A_B2B8_471F_9DC3_488F93E85E4A_.wvu.FilterData" localSheetId="0" hidden="1">'CBDCA+S-1'!$M$4:$O$5</definedName>
    <definedName name="Z_5AF54F3A_B2B8_471F_9DC3_488F93E85E4A_.wvu.PrintArea" localSheetId="0" hidden="1">'CBDCA+S-1'!$A$1:$S$32</definedName>
    <definedName name="Z_5AF54F3A_B2B8_471F_9DC3_488F93E85E4A_.wvu.Rows" localSheetId="0" hidden="1">'CBDCA+S-1'!#REF!,'CBDCA+S-1'!#REF!</definedName>
    <definedName name="Z_6FE1FD3C_2396_4D4A_9A08_E4DD022E692A_.wvu.Cols" localSheetId="0" hidden="1">'CBDCA+S-1'!$T:$IV</definedName>
    <definedName name="Z_6FE1FD3C_2396_4D4A_9A08_E4DD022E692A_.wvu.FilterData" localSheetId="0" hidden="1">'CBDCA+S-1'!$M$4:$O$5</definedName>
    <definedName name="Z_6FE1FD3C_2396_4D4A_9A08_E4DD022E692A_.wvu.PrintArea" localSheetId="0" hidden="1">'CBDCA+S-1'!$A:$S</definedName>
    <definedName name="Z_6FE1FD3C_2396_4D4A_9A08_E4DD022E692A_.wvu.Rows" localSheetId="0" hidden="1">'CBDCA+S-1'!#REF!,'CBDCA+S-1'!#REF!</definedName>
  </definedNames>
  <calcPr fullCalcOnLoad="1"/>
</workbook>
</file>

<file path=xl/sharedStrings.xml><?xml version="1.0" encoding="utf-8"?>
<sst xmlns="http://schemas.openxmlformats.org/spreadsheetml/2006/main" count="87" uniqueCount="77">
  <si>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</si>
  <si>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</si>
  <si>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</si>
  <si>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</si>
  <si>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</si>
  <si>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</si>
  <si>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</si>
  <si>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</si>
  <si>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</si>
  <si>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</si>
  <si>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</si>
  <si>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</si>
  <si>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</si>
  <si>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</si>
  <si>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</si>
  <si>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</si>
  <si>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</si>
  <si>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</si>
  <si>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</si>
  <si>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</si>
  <si>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</si>
  <si>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</si>
  <si>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</si>
  <si>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</si>
  <si>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</si>
  <si>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</si>
  <si>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</si>
  <si>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</si>
  <si>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</si>
  <si>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</si>
  <si>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</si>
  <si>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</si>
  <si>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</si>
  <si>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</si>
  <si>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</si>
  <si>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</si>
  <si>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</si>
  <si>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</si>
  <si>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</si>
  <si>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</si>
  <si>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</si>
  <si>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</si>
  <si>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③</t>
  </si>
  <si>
    <t>CBDCA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</si>
  <si>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</si>
  <si>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</si>
  <si>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</si>
  <si>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</si>
  <si>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</si>
  <si>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</si>
  <si>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</si>
  <si>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</si>
  <si>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</si>
  <si>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</si>
  <si>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生食  100ml</t>
  </si>
  <si>
    <t>60分 　　 (点滴静注)</t>
  </si>
  <si>
    <t>mg＋5%Glu</t>
  </si>
  <si>
    <t>②のあと、30分あける</t>
  </si>
  <si>
    <t>+</t>
  </si>
  <si>
    <t>S-1</t>
  </si>
  <si>
    <t>p.o.</t>
  </si>
  <si>
    <t>1.5㎡以上</t>
  </si>
  <si>
    <t>S-1体表面積（㎡）</t>
  </si>
  <si>
    <t>1.5㎡～1.25㎡</t>
  </si>
  <si>
    <t>1.25㎡未満</t>
  </si>
  <si>
    <t>1～14</t>
  </si>
  <si>
    <t>ﾌﾟﾛﾄｺﾙ1-25:ｶﾙﾎﾞﾌﾟﾗﾁﾝ+S-1療法(3週毎)</t>
  </si>
  <si>
    <t>mg2×朝,夕食後内服中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</si>
  <si>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</si>
  <si>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③の後    (急速静注)</t>
  </si>
  <si>
    <t>④</t>
  </si>
  <si>
    <t>CRTNN:0.7以下は0.7で算出</t>
  </si>
  <si>
    <t>*Ｃｏｃｋｃｒｏｆｔ式使用</t>
  </si>
  <si>
    <t>*実際は計算式の1位を四捨五入したものを投与量とする。</t>
  </si>
  <si>
    <t>*体表面積=(身長cm)0.725x(体重kg)0.425x0.007184</t>
  </si>
  <si>
    <t>ｴｽﾜﾝﾀｲﾎｳ</t>
  </si>
  <si>
    <t xml:space="preserve">ﾊﾟﾛﾉｾﾄﾛﾝ 0.75mg/50ml＋ﾃﾞｷｻｰﾄ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</si>
</sst>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5" fillId="34" borderId="17" xfId="0" applyNumberFormat="1" applyFont="1" applyFill="1" applyBorder="1" applyAlignment="1" applyProtection="1">
      <alignment horizontal="center" vertical="center"/>
      <protection locked="0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/>
    </xf>
    <xf numFmtId="176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176" fontId="27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176" fontId="5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vertical="center" shrinkToFit="1"/>
      <protection/>
    </xf>
    <xf numFmtId="176" fontId="10" fillId="0" borderId="35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76" fontId="1" fillId="33" borderId="37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176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4" fillId="0" borderId="43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44" xfId="61" applyNumberFormat="1" applyFont="1" applyFill="1" applyBorder="1" applyAlignment="1">
      <alignment horizontal="center"/>
      <protection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horizontal="right" vertical="center"/>
    </xf>
    <xf numFmtId="0" fontId="7" fillId="34" borderId="48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27" fillId="0" borderId="49" xfId="0" applyFont="1" applyFill="1" applyBorder="1" applyAlignment="1" applyProtection="1">
      <alignment vertical="center"/>
      <protection locked="0"/>
    </xf>
    <xf numFmtId="179" fontId="5" fillId="34" borderId="25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9" fillId="33" borderId="52" xfId="0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right" vertical="center"/>
    </xf>
    <xf numFmtId="178" fontId="9" fillId="0" borderId="5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0" fontId="10" fillId="34" borderId="55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27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0" fontId="5" fillId="0" borderId="62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60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10" fillId="0" borderId="64" xfId="0" applyFont="1" applyFill="1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10" fillId="0" borderId="6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3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68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8" fillId="0" borderId="46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6" xfId="0" applyFont="1" applyFill="1" applyBorder="1" applyAlignment="1" applyProtection="1">
      <alignment vertical="center"/>
      <protection/>
    </xf>
    <xf numFmtId="0" fontId="18" fillId="0" borderId="44" xfId="0" applyFont="1" applyFill="1" applyBorder="1" applyAlignment="1" applyProtection="1">
      <alignment horizontal="center" vertical="center" shrinkToFit="1"/>
      <protection/>
    </xf>
    <xf numFmtId="0" fontId="17" fillId="0" borderId="72" xfId="0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73" xfId="0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73" xfId="0" applyFill="1" applyBorder="1" applyAlignment="1" applyProtection="1">
      <alignment vertical="center"/>
      <protection/>
    </xf>
    <xf numFmtId="176" fontId="24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176" fontId="5" fillId="0" borderId="62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5" fillId="0" borderId="74" xfId="0" applyNumberFormat="1" applyFont="1" applyFill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5" fillId="34" borderId="74" xfId="0" applyFont="1" applyFill="1" applyBorder="1" applyAlignment="1" applyProtection="1">
      <alignment vertical="center" shrinkToFit="1"/>
      <protection locked="0"/>
    </xf>
    <xf numFmtId="0" fontId="5" fillId="34" borderId="76" xfId="0" applyFont="1" applyFill="1" applyBorder="1" applyAlignment="1" applyProtection="1">
      <alignment vertical="center" shrinkToFit="1"/>
      <protection locked="0"/>
    </xf>
    <xf numFmtId="0" fontId="5" fillId="34" borderId="75" xfId="0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869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Line 10"/>
        <xdr:cNvSpPr>
          <a:spLocks/>
        </xdr:cNvSpPr>
      </xdr:nvSpPr>
      <xdr:spPr>
        <a:xfrm>
          <a:off x="968692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86925" y="5857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86925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686925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" name="Line 14"/>
        <xdr:cNvSpPr>
          <a:spLocks/>
        </xdr:cNvSpPr>
      </xdr:nvSpPr>
      <xdr:spPr>
        <a:xfrm>
          <a:off x="9686925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869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968692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86925" y="5857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86925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686925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" name="Line 20"/>
        <xdr:cNvSpPr>
          <a:spLocks/>
        </xdr:cNvSpPr>
      </xdr:nvSpPr>
      <xdr:spPr>
        <a:xfrm>
          <a:off x="9686925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869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4" name="Line 22"/>
        <xdr:cNvSpPr>
          <a:spLocks/>
        </xdr:cNvSpPr>
      </xdr:nvSpPr>
      <xdr:spPr>
        <a:xfrm>
          <a:off x="968692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86925" y="5857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86925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686925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8" name="Line 26"/>
        <xdr:cNvSpPr>
          <a:spLocks/>
        </xdr:cNvSpPr>
      </xdr:nvSpPr>
      <xdr:spPr>
        <a:xfrm>
          <a:off x="9686925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869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0" name="Line 28"/>
        <xdr:cNvSpPr>
          <a:spLocks/>
        </xdr:cNvSpPr>
      </xdr:nvSpPr>
      <xdr:spPr>
        <a:xfrm>
          <a:off x="968692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86925" y="5857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86925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686925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4" name="Line 32"/>
        <xdr:cNvSpPr>
          <a:spLocks/>
        </xdr:cNvSpPr>
      </xdr:nvSpPr>
      <xdr:spPr>
        <a:xfrm>
          <a:off x="9686925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869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>
          <a:off x="968692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86925" y="5857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86925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686925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30" name="Line 38"/>
        <xdr:cNvSpPr>
          <a:spLocks/>
        </xdr:cNvSpPr>
      </xdr:nvSpPr>
      <xdr:spPr>
        <a:xfrm>
          <a:off x="9686925" y="6800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686925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686925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686925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686925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686925" y="4191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J17" sqref="J17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1.7109375" style="35" customWidth="1"/>
    <col min="5" max="5" width="8.140625" style="69" customWidth="1"/>
    <col min="6" max="6" width="10.00390625" style="35" customWidth="1"/>
    <col min="7" max="7" width="6.421875" style="70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1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68</v>
      </c>
      <c r="D1" s="3"/>
      <c r="E1" s="4"/>
      <c r="F1" s="5"/>
      <c r="G1" s="6"/>
      <c r="H1" s="5"/>
      <c r="I1" s="1"/>
      <c r="J1" s="7" t="s">
        <v>66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14" t="s">
        <v>2</v>
      </c>
      <c r="D3" s="185" t="s">
        <v>3</v>
      </c>
      <c r="E3" s="173"/>
      <c r="F3" s="186"/>
      <c r="G3" s="174"/>
      <c r="H3" s="175"/>
      <c r="I3" s="187" t="s">
        <v>4</v>
      </c>
      <c r="J3" s="188"/>
      <c r="K3" s="188"/>
      <c r="L3" s="189"/>
      <c r="M3" s="190" t="s">
        <v>5</v>
      </c>
      <c r="N3" s="191"/>
      <c r="O3" s="192"/>
      <c r="P3" s="182" t="s">
        <v>0</v>
      </c>
      <c r="Q3" s="183"/>
      <c r="R3" s="18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2" t="s">
        <v>6</v>
      </c>
      <c r="D4" s="176" t="s">
        <v>7</v>
      </c>
      <c r="E4" s="177"/>
      <c r="F4" s="178"/>
      <c r="G4" s="174"/>
      <c r="H4" s="175"/>
      <c r="I4" s="18" t="s">
        <v>8</v>
      </c>
      <c r="J4" s="19" t="s">
        <v>35</v>
      </c>
      <c r="K4" s="19" t="s">
        <v>36</v>
      </c>
      <c r="L4" s="20" t="s">
        <v>37</v>
      </c>
      <c r="M4" s="21">
        <v>1</v>
      </c>
      <c r="N4" s="22">
        <v>0.8</v>
      </c>
      <c r="O4" s="23">
        <v>0.6</v>
      </c>
      <c r="P4" s="105" t="s">
        <v>9</v>
      </c>
      <c r="Q4" s="170" t="s">
        <v>38</v>
      </c>
      <c r="R4" s="11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3"/>
      <c r="D5" s="179"/>
      <c r="E5" s="180"/>
      <c r="F5" s="181"/>
      <c r="G5" s="174"/>
      <c r="H5" s="175"/>
      <c r="I5" s="74" t="s">
        <v>59</v>
      </c>
      <c r="J5" s="75">
        <v>80</v>
      </c>
      <c r="K5" s="75" t="s">
        <v>65</v>
      </c>
      <c r="L5" s="76" t="s">
        <v>60</v>
      </c>
      <c r="M5" s="137">
        <v>120</v>
      </c>
      <c r="N5" s="211" t="s">
        <v>61</v>
      </c>
      <c r="O5" s="212"/>
      <c r="P5" s="35" t="s">
        <v>49</v>
      </c>
      <c r="Q5" s="106" t="s">
        <v>50</v>
      </c>
      <c r="R5" s="11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2" t="s">
        <v>10</v>
      </c>
      <c r="D6" s="206" t="s">
        <v>11</v>
      </c>
      <c r="E6" s="207"/>
      <c r="F6" s="208"/>
      <c r="G6" s="82"/>
      <c r="H6" s="10"/>
      <c r="I6" s="213" t="s">
        <v>62</v>
      </c>
      <c r="J6" s="214"/>
      <c r="K6" s="138">
        <f>POWER(R7,0.444)*POWER(R6,0.663)*88.83/10000</f>
        <v>0</v>
      </c>
      <c r="L6" s="77"/>
      <c r="M6" s="139">
        <v>100</v>
      </c>
      <c r="N6" s="215" t="s">
        <v>63</v>
      </c>
      <c r="O6" s="216"/>
      <c r="P6" s="24" t="s">
        <v>13</v>
      </c>
      <c r="Q6" s="25" t="s">
        <v>39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 thickTop="1">
      <c r="A7" s="10"/>
      <c r="B7" s="10"/>
      <c r="C7" s="173"/>
      <c r="D7" s="203" t="s">
        <v>12</v>
      </c>
      <c r="E7" s="204"/>
      <c r="F7" s="205"/>
      <c r="G7" s="82"/>
      <c r="H7" s="10"/>
      <c r="I7" s="10"/>
      <c r="J7" s="72"/>
      <c r="K7" s="73"/>
      <c r="L7" s="72"/>
      <c r="M7" s="140">
        <v>80</v>
      </c>
      <c r="N7" s="217" t="s">
        <v>64</v>
      </c>
      <c r="O7" s="218"/>
      <c r="P7" s="24" t="s">
        <v>17</v>
      </c>
      <c r="Q7" s="25" t="s">
        <v>40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 thickTop="1">
      <c r="A8" s="10"/>
      <c r="B8" s="10"/>
      <c r="C8" s="172" t="s">
        <v>14</v>
      </c>
      <c r="D8" s="198" t="s">
        <v>15</v>
      </c>
      <c r="E8" s="199"/>
      <c r="F8" s="201" t="s">
        <v>16</v>
      </c>
      <c r="G8" s="82"/>
      <c r="H8" s="135"/>
      <c r="I8" s="143"/>
      <c r="J8" s="90" t="s">
        <v>46</v>
      </c>
      <c r="K8" s="144" t="s">
        <v>72</v>
      </c>
      <c r="L8" s="145"/>
      <c r="M8" s="77"/>
      <c r="N8" s="77"/>
      <c r="O8" s="78"/>
      <c r="P8" s="108" t="s">
        <v>18</v>
      </c>
      <c r="Q8" s="109" t="s">
        <v>19</v>
      </c>
      <c r="R8" s="110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97"/>
      <c r="D9" s="200"/>
      <c r="E9" s="200"/>
      <c r="F9" s="202"/>
      <c r="G9" s="136"/>
      <c r="H9" s="104" t="s">
        <v>47</v>
      </c>
      <c r="I9" s="88" t="s">
        <v>43</v>
      </c>
      <c r="J9" s="128">
        <v>5</v>
      </c>
      <c r="K9" s="89">
        <v>1</v>
      </c>
      <c r="L9" s="76">
        <v>1</v>
      </c>
      <c r="M9" s="79" t="e">
        <f>J9*(((140-R4)*R7/R5/72)+25)</f>
        <v>#DIV/0!</v>
      </c>
      <c r="N9" s="80" t="e">
        <f>M9*0.8</f>
        <v>#DIV/0!</v>
      </c>
      <c r="O9" s="81" t="e">
        <f>M9*0.6</f>
        <v>#DIV/0!</v>
      </c>
      <c r="P9" s="113" t="s">
        <v>52</v>
      </c>
      <c r="Q9" s="106" t="s">
        <v>51</v>
      </c>
      <c r="R9" s="115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82"/>
      <c r="H10" s="104" t="s">
        <v>48</v>
      </c>
      <c r="I10" s="98" t="s">
        <v>43</v>
      </c>
      <c r="J10" s="129">
        <v>5</v>
      </c>
      <c r="K10" s="99">
        <v>1</v>
      </c>
      <c r="L10" s="100">
        <v>1</v>
      </c>
      <c r="M10" s="101" t="e">
        <f>J10*(((140-R4)*R7*0.85/R5/72)+25)</f>
        <v>#DIV/0!</v>
      </c>
      <c r="N10" s="102" t="e">
        <f>M10*0.8</f>
        <v>#DIV/0!</v>
      </c>
      <c r="O10" s="103" t="e">
        <f>M10*0.6</f>
        <v>#DIV/0!</v>
      </c>
      <c r="P10" s="111" t="s">
        <v>53</v>
      </c>
      <c r="Q10" s="112" t="s">
        <v>51</v>
      </c>
      <c r="R10" s="116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27"/>
      <c r="D11" s="28"/>
      <c r="E11" s="28"/>
      <c r="F11" s="171" t="s">
        <v>73</v>
      </c>
      <c r="G11" s="30"/>
      <c r="H11" s="107"/>
      <c r="I11" s="10"/>
      <c r="J11" s="10" t="s">
        <v>74</v>
      </c>
      <c r="K11" s="10"/>
      <c r="L11" s="10"/>
      <c r="M11" s="30"/>
      <c r="N11" s="10"/>
      <c r="O11" s="10"/>
      <c r="P11" s="10" t="s">
        <v>71</v>
      </c>
      <c r="Q11" s="10"/>
      <c r="R11" s="3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92"/>
      <c r="D12" s="209"/>
      <c r="E12" s="210"/>
      <c r="F12" s="91"/>
      <c r="G12" s="193" t="s">
        <v>20</v>
      </c>
      <c r="H12" s="194"/>
      <c r="I12" s="141">
        <v>1</v>
      </c>
      <c r="J12" s="142">
        <f>I12+1</f>
        <v>2</v>
      </c>
      <c r="K12" s="142">
        <f aca="true" t="shared" si="0" ref="K12:P12">J12+1</f>
        <v>3</v>
      </c>
      <c r="L12" s="142">
        <f t="shared" si="0"/>
        <v>4</v>
      </c>
      <c r="M12" s="142">
        <f t="shared" si="0"/>
        <v>5</v>
      </c>
      <c r="N12" s="142">
        <f t="shared" si="0"/>
        <v>6</v>
      </c>
      <c r="O12" s="142">
        <f t="shared" si="0"/>
        <v>7</v>
      </c>
      <c r="P12" s="161">
        <f t="shared" si="0"/>
        <v>8</v>
      </c>
      <c r="Q12" s="10"/>
      <c r="R12" s="49"/>
      <c r="S12" s="10"/>
      <c r="T12" s="32"/>
      <c r="U12" s="33"/>
      <c r="V12" s="34"/>
    </row>
    <row r="13" spans="1:19" ht="15.75" customHeight="1">
      <c r="A13" s="10"/>
      <c r="B13" s="31"/>
      <c r="C13" s="93"/>
      <c r="D13" s="94"/>
      <c r="E13" s="94"/>
      <c r="F13" s="71"/>
      <c r="G13" s="193" t="s">
        <v>21</v>
      </c>
      <c r="H13" s="194"/>
      <c r="I13" s="36" t="s">
        <v>22</v>
      </c>
      <c r="J13" s="37" t="e">
        <f aca="true" t="shared" si="1" ref="J13:P13">I13+21</f>
        <v>#VALUE!</v>
      </c>
      <c r="K13" s="123" t="e">
        <f t="shared" si="1"/>
        <v>#VALUE!</v>
      </c>
      <c r="L13" s="123" t="e">
        <f t="shared" si="1"/>
        <v>#VALUE!</v>
      </c>
      <c r="M13" s="123" t="e">
        <f t="shared" si="1"/>
        <v>#VALUE!</v>
      </c>
      <c r="N13" s="123" t="e">
        <f t="shared" si="1"/>
        <v>#VALUE!</v>
      </c>
      <c r="O13" s="123" t="e">
        <f t="shared" si="1"/>
        <v>#VALUE!</v>
      </c>
      <c r="P13" s="162" t="e">
        <f t="shared" si="1"/>
        <v>#VALUE!</v>
      </c>
      <c r="Q13" s="10"/>
      <c r="R13" s="49"/>
      <c r="S13" s="10"/>
    </row>
    <row r="14" spans="1:19" ht="15.75" customHeight="1">
      <c r="A14" s="10"/>
      <c r="B14" s="31"/>
      <c r="C14" s="95"/>
      <c r="D14" s="224"/>
      <c r="E14" s="225"/>
      <c r="F14" s="38"/>
      <c r="G14" s="193" t="s">
        <v>23</v>
      </c>
      <c r="H14" s="194"/>
      <c r="I14" s="39">
        <v>1</v>
      </c>
      <c r="J14" s="40">
        <v>1</v>
      </c>
      <c r="K14" s="124">
        <v>1</v>
      </c>
      <c r="L14" s="124">
        <v>1</v>
      </c>
      <c r="M14" s="40">
        <v>1</v>
      </c>
      <c r="N14" s="40">
        <v>1</v>
      </c>
      <c r="O14" s="124">
        <v>1</v>
      </c>
      <c r="P14" s="163">
        <v>1</v>
      </c>
      <c r="Q14" s="10"/>
      <c r="R14" s="49"/>
      <c r="S14" s="10"/>
    </row>
    <row r="15" spans="1:19" ht="15.75" customHeight="1">
      <c r="A15" s="10"/>
      <c r="B15" s="31"/>
      <c r="C15" s="96"/>
      <c r="D15" s="97"/>
      <c r="E15" s="97"/>
      <c r="F15" s="38"/>
      <c r="G15" s="193" t="s">
        <v>24</v>
      </c>
      <c r="H15" s="194"/>
      <c r="I15" s="165" t="s">
        <v>41</v>
      </c>
      <c r="J15" s="125" t="s">
        <v>41</v>
      </c>
      <c r="K15" s="125" t="s">
        <v>41</v>
      </c>
      <c r="L15" s="125" t="s">
        <v>41</v>
      </c>
      <c r="M15" s="125" t="s">
        <v>41</v>
      </c>
      <c r="N15" s="125" t="s">
        <v>41</v>
      </c>
      <c r="O15" s="125" t="s">
        <v>41</v>
      </c>
      <c r="P15" s="166" t="s">
        <v>41</v>
      </c>
      <c r="Q15" s="10"/>
      <c r="R15" s="53"/>
      <c r="S15" s="10"/>
    </row>
    <row r="16" spans="1:19" ht="15.75" customHeight="1" thickBot="1">
      <c r="A16" s="10"/>
      <c r="B16" s="10"/>
      <c r="C16" s="10"/>
      <c r="D16" s="41"/>
      <c r="E16" s="42"/>
      <c r="F16" s="38"/>
      <c r="G16" s="222" t="s">
        <v>25</v>
      </c>
      <c r="H16" s="223"/>
      <c r="I16" s="153"/>
      <c r="J16" s="126"/>
      <c r="K16" s="154"/>
      <c r="L16" s="154"/>
      <c r="M16" s="126"/>
      <c r="N16" s="126"/>
      <c r="O16" s="154"/>
      <c r="P16" s="164"/>
      <c r="Q16" s="10"/>
      <c r="R16" s="53"/>
      <c r="S16" s="10"/>
    </row>
    <row r="17" spans="1:19" ht="19.5" customHeight="1" thickBot="1">
      <c r="A17" s="10"/>
      <c r="B17" s="10"/>
      <c r="C17" s="44" t="s">
        <v>26</v>
      </c>
      <c r="D17" s="226" t="s">
        <v>27</v>
      </c>
      <c r="E17" s="226"/>
      <c r="F17" s="226"/>
      <c r="G17" s="195" t="s">
        <v>28</v>
      </c>
      <c r="H17" s="196"/>
      <c r="I17" s="155" t="s">
        <v>58</v>
      </c>
      <c r="J17" s="156" t="s">
        <v>58</v>
      </c>
      <c r="K17" s="156"/>
      <c r="L17" s="156"/>
      <c r="M17" s="156"/>
      <c r="N17" s="156"/>
      <c r="O17" s="156"/>
      <c r="P17" s="157"/>
      <c r="Q17" s="10"/>
      <c r="R17" s="53"/>
      <c r="S17" s="10"/>
    </row>
    <row r="18" spans="1:38" ht="21.75" customHeight="1">
      <c r="A18" s="10"/>
      <c r="B18" s="45" t="s">
        <v>29</v>
      </c>
      <c r="C18" s="87" t="s">
        <v>45</v>
      </c>
      <c r="D18" s="127" t="s">
        <v>54</v>
      </c>
      <c r="E18" s="47"/>
      <c r="F18" s="46"/>
      <c r="G18" s="46"/>
      <c r="H18" s="48"/>
      <c r="I18" s="150" t="str">
        <f aca="true" t="shared" si="2" ref="I18:P18">TEXT(I17,I17)</f>
        <v>+</v>
      </c>
      <c r="J18" s="43" t="str">
        <f t="shared" si="2"/>
        <v>+</v>
      </c>
      <c r="K18" s="43">
        <f t="shared" si="2"/>
      </c>
      <c r="L18" s="43">
        <f t="shared" si="2"/>
      </c>
      <c r="M18" s="43">
        <f t="shared" si="2"/>
      </c>
      <c r="N18" s="43">
        <f t="shared" si="2"/>
      </c>
      <c r="O18" s="43">
        <f t="shared" si="2"/>
      </c>
      <c r="P18" s="151">
        <f t="shared" si="2"/>
      </c>
      <c r="Q18" s="10"/>
      <c r="R18" s="53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.75" customHeight="1">
      <c r="A19" s="10"/>
      <c r="B19" s="45"/>
      <c r="C19" s="83"/>
      <c r="D19" s="84"/>
      <c r="E19" s="85"/>
      <c r="F19" s="84"/>
      <c r="G19" s="84"/>
      <c r="H19" s="86"/>
      <c r="I19" s="150"/>
      <c r="J19" s="43"/>
      <c r="K19" s="43"/>
      <c r="L19" s="43"/>
      <c r="M19" s="43"/>
      <c r="N19" s="43"/>
      <c r="O19" s="43"/>
      <c r="P19" s="151"/>
      <c r="Q19" s="10"/>
      <c r="R19" s="53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ht="21.75" customHeight="1">
      <c r="A20" s="10"/>
      <c r="B20" s="45" t="s">
        <v>30</v>
      </c>
      <c r="C20" s="83" t="s">
        <v>31</v>
      </c>
      <c r="D20" s="84" t="s">
        <v>76</v>
      </c>
      <c r="E20" s="85"/>
      <c r="F20" s="84"/>
      <c r="G20" s="84"/>
      <c r="H20" s="86"/>
      <c r="I20" s="150" t="str">
        <f>TEXT(I17,I17)</f>
        <v>+</v>
      </c>
      <c r="J20" s="43" t="str">
        <f aca="true" t="shared" si="3" ref="J20:P20">TEXT(J17,J17)</f>
        <v>+</v>
      </c>
      <c r="K20" s="43">
        <f t="shared" si="3"/>
      </c>
      <c r="L20" s="43">
        <f t="shared" si="3"/>
      </c>
      <c r="M20" s="43">
        <f t="shared" si="3"/>
      </c>
      <c r="N20" s="43">
        <f t="shared" si="3"/>
      </c>
      <c r="O20" s="43">
        <f t="shared" si="3"/>
      </c>
      <c r="P20" s="151">
        <f t="shared" si="3"/>
      </c>
      <c r="Q20" s="10"/>
      <c r="R20" s="53"/>
      <c r="S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33"/>
      <c r="AJ20" s="33"/>
      <c r="AK20" s="33"/>
      <c r="AL20" s="33"/>
    </row>
    <row r="21" spans="1:38" ht="21.75" customHeight="1">
      <c r="A21" s="10"/>
      <c r="B21" s="45"/>
      <c r="C21" s="83" t="s">
        <v>57</v>
      </c>
      <c r="D21" s="84"/>
      <c r="E21" s="85"/>
      <c r="F21" s="84"/>
      <c r="G21" s="84"/>
      <c r="H21" s="86"/>
      <c r="I21" s="150"/>
      <c r="J21" s="43"/>
      <c r="K21" s="43"/>
      <c r="L21" s="43"/>
      <c r="M21" s="43"/>
      <c r="N21" s="43"/>
      <c r="O21" s="43"/>
      <c r="P21" s="151"/>
      <c r="Q21" s="10"/>
      <c r="R21" s="53"/>
      <c r="S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.75" customHeight="1">
      <c r="A22" s="10"/>
      <c r="B22" s="43"/>
      <c r="C22" s="55"/>
      <c r="D22" s="56"/>
      <c r="E22" s="119"/>
      <c r="F22" s="57"/>
      <c r="G22" s="58"/>
      <c r="H22" s="59"/>
      <c r="I22" s="150"/>
      <c r="J22" s="43"/>
      <c r="K22" s="43"/>
      <c r="L22" s="43"/>
      <c r="M22" s="43"/>
      <c r="N22" s="43"/>
      <c r="O22" s="43"/>
      <c r="P22" s="151"/>
      <c r="Q22" s="10"/>
      <c r="R22" s="53"/>
      <c r="S22" s="49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ht="21.75" customHeight="1" thickBot="1">
      <c r="A23" s="10"/>
      <c r="B23" s="43" t="s">
        <v>42</v>
      </c>
      <c r="C23" s="130" t="s">
        <v>55</v>
      </c>
      <c r="D23" s="120" t="s">
        <v>44</v>
      </c>
      <c r="E23" s="122"/>
      <c r="F23" s="121" t="s">
        <v>56</v>
      </c>
      <c r="G23" s="58">
        <v>250</v>
      </c>
      <c r="H23" s="52" t="s">
        <v>32</v>
      </c>
      <c r="I23" s="150" t="str">
        <f>TEXT(I17,I17)</f>
        <v>+</v>
      </c>
      <c r="J23" s="43" t="str">
        <f aca="true" t="shared" si="4" ref="J23:P23">TEXT(J17,J17)</f>
        <v>+</v>
      </c>
      <c r="K23" s="43">
        <f t="shared" si="4"/>
      </c>
      <c r="L23" s="43">
        <f t="shared" si="4"/>
      </c>
      <c r="M23" s="43">
        <f t="shared" si="4"/>
      </c>
      <c r="N23" s="43">
        <f t="shared" si="4"/>
      </c>
      <c r="O23" s="43">
        <f t="shared" si="4"/>
      </c>
      <c r="P23" s="151">
        <f t="shared" si="4"/>
      </c>
      <c r="Q23" s="10"/>
      <c r="R23" s="53"/>
      <c r="S23" s="49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I23" s="33"/>
      <c r="AJ23" s="33"/>
      <c r="AK23" s="33"/>
      <c r="AL23" s="33"/>
    </row>
    <row r="24" spans="1:38" ht="21.75" customHeight="1">
      <c r="A24" s="10"/>
      <c r="B24" s="43"/>
      <c r="C24" s="60"/>
      <c r="D24" s="57"/>
      <c r="E24" s="131"/>
      <c r="F24" s="57"/>
      <c r="G24" s="58"/>
      <c r="H24" s="59"/>
      <c r="I24" s="150"/>
      <c r="J24" s="43"/>
      <c r="K24" s="43"/>
      <c r="L24" s="43"/>
      <c r="M24" s="43"/>
      <c r="N24" s="43"/>
      <c r="O24" s="43"/>
      <c r="P24" s="151"/>
      <c r="Q24" s="10"/>
      <c r="R24" s="10"/>
      <c r="S24" s="49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I24" s="33"/>
      <c r="AJ24" s="33"/>
      <c r="AK24" s="33"/>
      <c r="AL24" s="33"/>
    </row>
    <row r="25" spans="1:38" ht="21.75" customHeight="1">
      <c r="A25" s="10"/>
      <c r="B25" s="43"/>
      <c r="C25" s="60"/>
      <c r="D25" s="132"/>
      <c r="E25" s="146"/>
      <c r="F25" s="132"/>
      <c r="G25" s="133"/>
      <c r="H25" s="134"/>
      <c r="I25" s="150"/>
      <c r="J25" s="43"/>
      <c r="K25" s="43"/>
      <c r="L25" s="43"/>
      <c r="M25" s="43"/>
      <c r="N25" s="43"/>
      <c r="O25" s="43"/>
      <c r="P25" s="151"/>
      <c r="Q25" s="10"/>
      <c r="R25" s="10"/>
      <c r="S25" s="49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33"/>
      <c r="AJ25" s="33"/>
      <c r="AK25" s="33"/>
      <c r="AL25" s="33"/>
    </row>
    <row r="26" spans="1:38" ht="21.75" customHeight="1">
      <c r="A26" s="10"/>
      <c r="B26" s="45" t="s">
        <v>70</v>
      </c>
      <c r="C26" s="50" t="s">
        <v>69</v>
      </c>
      <c r="D26" s="167" t="s">
        <v>33</v>
      </c>
      <c r="E26" s="169" t="s">
        <v>34</v>
      </c>
      <c r="F26" s="168"/>
      <c r="G26" s="61"/>
      <c r="H26" s="62"/>
      <c r="I26" s="150" t="str">
        <f>TEXT(I17,I17)</f>
        <v>+</v>
      </c>
      <c r="J26" s="43" t="str">
        <f aca="true" t="shared" si="5" ref="J26:P26">TEXT(J17,J17)</f>
        <v>+</v>
      </c>
      <c r="K26" s="43">
        <f t="shared" si="5"/>
      </c>
      <c r="L26" s="43">
        <f t="shared" si="5"/>
      </c>
      <c r="M26" s="43">
        <f t="shared" si="5"/>
      </c>
      <c r="N26" s="43">
        <f t="shared" si="5"/>
      </c>
      <c r="O26" s="43">
        <f t="shared" si="5"/>
      </c>
      <c r="P26" s="151">
        <f t="shared" si="5"/>
      </c>
      <c r="Q26" s="10"/>
      <c r="R26" s="53"/>
      <c r="S26" s="49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33"/>
      <c r="AJ26" s="33"/>
      <c r="AK26" s="33"/>
      <c r="AL26" s="33"/>
    </row>
    <row r="27" spans="1:38" ht="21.75" customHeight="1">
      <c r="A27" s="10"/>
      <c r="B27" s="43"/>
      <c r="C27" s="60"/>
      <c r="D27" s="132"/>
      <c r="E27" s="131"/>
      <c r="F27" s="132"/>
      <c r="G27" s="133"/>
      <c r="H27" s="134"/>
      <c r="I27" s="150"/>
      <c r="J27" s="43"/>
      <c r="K27" s="43"/>
      <c r="L27" s="43"/>
      <c r="M27" s="43"/>
      <c r="N27" s="43"/>
      <c r="O27" s="43"/>
      <c r="P27" s="151"/>
      <c r="Q27" s="10"/>
      <c r="R27" s="10"/>
      <c r="S27" s="49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ht="21.75" customHeight="1">
      <c r="A28" s="10"/>
      <c r="B28" s="43"/>
      <c r="C28" s="60"/>
      <c r="D28" s="57"/>
      <c r="E28" s="51"/>
      <c r="F28" s="57"/>
      <c r="G28" s="58"/>
      <c r="H28" s="59"/>
      <c r="I28" s="150"/>
      <c r="J28" s="43"/>
      <c r="K28" s="43"/>
      <c r="L28" s="43"/>
      <c r="M28" s="43"/>
      <c r="N28" s="43"/>
      <c r="O28" s="43"/>
      <c r="P28" s="151"/>
      <c r="Q28" s="10"/>
      <c r="R28" s="53"/>
      <c r="S28" s="49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33"/>
      <c r="AJ28" s="33"/>
      <c r="AK28" s="33"/>
      <c r="AL28" s="33"/>
    </row>
    <row r="29" spans="1:38" ht="21.75" customHeight="1">
      <c r="A29" s="10"/>
      <c r="B29" s="45"/>
      <c r="C29" s="147"/>
      <c r="D29" s="148" t="s">
        <v>75</v>
      </c>
      <c r="E29" s="51">
        <f>IF(K6&gt;1.5,120,IF(K6&gt;1.25,100,80))</f>
        <v>80</v>
      </c>
      <c r="F29" s="121" t="s">
        <v>67</v>
      </c>
      <c r="G29" s="149"/>
      <c r="H29" s="121"/>
      <c r="I29" s="150" t="str">
        <f>TEXT(I17,I17)</f>
        <v>+</v>
      </c>
      <c r="J29" s="43" t="str">
        <f aca="true" t="shared" si="6" ref="J29:P29">TEXT(J17,J17)</f>
        <v>+</v>
      </c>
      <c r="K29" s="43">
        <f t="shared" si="6"/>
      </c>
      <c r="L29" s="43">
        <f t="shared" si="6"/>
      </c>
      <c r="M29" s="43">
        <f t="shared" si="6"/>
      </c>
      <c r="N29" s="43">
        <f t="shared" si="6"/>
      </c>
      <c r="O29" s="43">
        <f t="shared" si="6"/>
      </c>
      <c r="P29" s="151">
        <f t="shared" si="6"/>
      </c>
      <c r="Q29" s="152"/>
      <c r="R29" s="53"/>
      <c r="S29" s="49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33"/>
      <c r="AJ29" s="33"/>
      <c r="AK29" s="33"/>
      <c r="AL29" s="33"/>
    </row>
    <row r="30" spans="1:38" ht="21.75" customHeight="1">
      <c r="A30" s="10"/>
      <c r="B30" s="43"/>
      <c r="C30" s="63"/>
      <c r="D30" s="64"/>
      <c r="E30" s="65"/>
      <c r="F30" s="57"/>
      <c r="G30" s="58"/>
      <c r="H30" s="59"/>
      <c r="I30" s="150"/>
      <c r="J30" s="43"/>
      <c r="K30" s="43"/>
      <c r="L30" s="43"/>
      <c r="M30" s="43"/>
      <c r="N30" s="43"/>
      <c r="O30" s="43"/>
      <c r="P30" s="151"/>
      <c r="Q30" s="10"/>
      <c r="R30" s="10"/>
      <c r="S30" s="49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I30" s="33"/>
      <c r="AJ30" s="33"/>
      <c r="AK30" s="33"/>
      <c r="AL30" s="33"/>
    </row>
    <row r="31" spans="1:38" ht="21.75" customHeight="1" thickBot="1">
      <c r="A31" s="10"/>
      <c r="B31" s="219" t="s">
        <v>1</v>
      </c>
      <c r="C31" s="220"/>
      <c r="D31" s="220"/>
      <c r="E31" s="220"/>
      <c r="F31" s="220"/>
      <c r="G31" s="220"/>
      <c r="H31" s="221"/>
      <c r="I31" s="158"/>
      <c r="J31" s="159"/>
      <c r="K31" s="159"/>
      <c r="L31" s="159"/>
      <c r="M31" s="159"/>
      <c r="N31" s="159"/>
      <c r="O31" s="159"/>
      <c r="P31" s="160"/>
      <c r="Q31" s="10"/>
      <c r="R31" s="10"/>
      <c r="S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33"/>
      <c r="AJ31" s="33"/>
      <c r="AK31" s="33"/>
      <c r="AL31" s="33"/>
    </row>
    <row r="32" spans="1:38" ht="8.25" customHeight="1" thickTop="1">
      <c r="A32" s="10"/>
      <c r="B32" s="10"/>
      <c r="C32" s="10"/>
      <c r="D32" s="66"/>
      <c r="E32" s="67"/>
      <c r="F32" s="10"/>
      <c r="G32" s="68"/>
      <c r="H32" s="66"/>
      <c r="I32" s="54"/>
      <c r="J32" s="54"/>
      <c r="K32" s="54"/>
      <c r="L32" s="10"/>
      <c r="M32" s="30"/>
      <c r="N32" s="10"/>
      <c r="O32" s="54"/>
      <c r="P32" s="54"/>
      <c r="Q32" s="54"/>
      <c r="R32" s="10"/>
      <c r="S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I32" s="33"/>
      <c r="AJ32" s="33"/>
      <c r="AK32" s="33"/>
      <c r="AL32" s="33"/>
    </row>
  </sheetData>
  <sheetProtection sheet="1"/>
  <mergeCells count="30">
    <mergeCell ref="N5:O5"/>
    <mergeCell ref="I6:J6"/>
    <mergeCell ref="N6:O6"/>
    <mergeCell ref="N7:O7"/>
    <mergeCell ref="B31:H31"/>
    <mergeCell ref="G16:H16"/>
    <mergeCell ref="G15:H15"/>
    <mergeCell ref="G14:H14"/>
    <mergeCell ref="D14:E14"/>
    <mergeCell ref="D17:F17"/>
    <mergeCell ref="G13:H13"/>
    <mergeCell ref="G12:H12"/>
    <mergeCell ref="G17:H17"/>
    <mergeCell ref="C6:C7"/>
    <mergeCell ref="C8:C9"/>
    <mergeCell ref="D8:E9"/>
    <mergeCell ref="F8:F9"/>
    <mergeCell ref="D7:F7"/>
    <mergeCell ref="D6:F6"/>
    <mergeCell ref="D12:E12"/>
    <mergeCell ref="C4:C5"/>
    <mergeCell ref="G4:H4"/>
    <mergeCell ref="G5:H5"/>
    <mergeCell ref="D4:F4"/>
    <mergeCell ref="D5:F5"/>
    <mergeCell ref="P3:R3"/>
    <mergeCell ref="D3:F3"/>
    <mergeCell ref="G3:H3"/>
    <mergeCell ref="I3:L3"/>
    <mergeCell ref="M3:O3"/>
  </mergeCells>
  <conditionalFormatting sqref="I31:P31">
    <cfRule type="cellIs" priority="5" dxfId="4" operator="equal" stopIfTrue="1">
      <formula>"実施"</formula>
    </cfRule>
  </conditionalFormatting>
  <conditionalFormatting sqref="I18:P30">
    <cfRule type="cellIs" priority="6" dxfId="0" operator="equal" stopIfTrue="1">
      <formula>"+"</formula>
    </cfRule>
  </conditionalFormatting>
  <conditionalFormatting sqref="Q29">
    <cfRule type="cellIs" priority="12" dxfId="4" operator="equal" stopIfTrue="1">
      <formula>"+"</formula>
    </cfRule>
  </conditionalFormatting>
  <conditionalFormatting sqref="R9">
    <cfRule type="cellIs" priority="9" dxfId="0" operator="equal" stopIfTrue="1">
      <formula>"男"</formula>
    </cfRule>
  </conditionalFormatting>
  <dataValidations count="3"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I14:P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2012-03-27T04:57:48Z</cp:lastPrinted>
  <dcterms:created xsi:type="dcterms:W3CDTF">2009-01-12T12:15:40Z</dcterms:created>
  <dcterms:modified xsi:type="dcterms:W3CDTF">2021-10-11T02:30:51Z</dcterms:modified>
  <cp:category/>
  <cp:version/>
  <cp:contentType/>
  <cp:contentStatus/>
</cp:coreProperties>
</file>