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420" windowHeight="12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'Sheet1'!$A$1:$Q$37</definedName>
  </definedNames>
  <calcPr fullCalcOnLoad="1"/>
</workbook>
</file>

<file path=xl/sharedStrings.xml><?xml version="1.0" encoding="utf-8"?>
<sst xmlns="http://schemas.openxmlformats.org/spreadsheetml/2006/main" count="178" uniqueCount="103">
  <si>
    <t>作成日</t>
  </si>
  <si>
    <t>ID (外来)</t>
  </si>
  <si>
    <t xml:space="preserve">患者氏名 </t>
  </si>
  <si>
    <t>生年月日 性別　</t>
  </si>
  <si>
    <t>投与方法</t>
  </si>
  <si>
    <t>薬剤</t>
  </si>
  <si>
    <t>計算投与量(１回量)ｍｇ</t>
  </si>
  <si>
    <t>使用目的</t>
  </si>
  <si>
    <t>評価病変</t>
  </si>
  <si>
    <t>遅延日数</t>
  </si>
  <si>
    <t>患者情報</t>
  </si>
  <si>
    <t>年齢</t>
  </si>
  <si>
    <t>身長</t>
  </si>
  <si>
    <t>体重</t>
  </si>
  <si>
    <t>体表面積</t>
  </si>
  <si>
    <t>GFR 実測値</t>
  </si>
  <si>
    <t>ml/分</t>
  </si>
  <si>
    <t>コース数</t>
  </si>
  <si>
    <t>実施年月日</t>
  </si>
  <si>
    <t>指示医</t>
  </si>
  <si>
    <t>調剤</t>
  </si>
  <si>
    <t>監査</t>
  </si>
  <si>
    <t>実施確定印</t>
  </si>
  <si>
    <t>投与順</t>
  </si>
  <si>
    <t>投与時間・投与法</t>
  </si>
  <si>
    <t>注射処方</t>
  </si>
  <si>
    <t>　　　点滴静注</t>
  </si>
  <si>
    <t>静注</t>
  </si>
  <si>
    <t>卵巣</t>
  </si>
  <si>
    <t>点滴静注</t>
  </si>
  <si>
    <t>静注</t>
  </si>
  <si>
    <t>フィルター付きライン不可</t>
  </si>
  <si>
    <t>day</t>
  </si>
  <si>
    <t>hr</t>
  </si>
  <si>
    <t>2,9,16</t>
  </si>
  <si>
    <t>P. S.</t>
  </si>
  <si>
    <t>cm</t>
  </si>
  <si>
    <t>フリガナ</t>
  </si>
  <si>
    <t>mg/㎡</t>
  </si>
  <si>
    <t>㎏</t>
  </si>
  <si>
    <t>㎡</t>
  </si>
  <si>
    <t>CRTNN</t>
  </si>
  <si>
    <t>mg/dl</t>
  </si>
  <si>
    <t>line</t>
  </si>
  <si>
    <t>first</t>
  </si>
  <si>
    <t>on time    delay</t>
  </si>
  <si>
    <t>コメント</t>
  </si>
  <si>
    <t>②</t>
  </si>
  <si>
    <t>ml</t>
  </si>
  <si>
    <t>⑤</t>
  </si>
  <si>
    <t>⑥</t>
  </si>
  <si>
    <t>＋</t>
  </si>
  <si>
    <t>⑦</t>
  </si>
  <si>
    <t>⑧</t>
  </si>
  <si>
    <t>⑨</t>
  </si>
  <si>
    <t>＋</t>
  </si>
  <si>
    <t>day1</t>
  </si>
  <si>
    <t>day2</t>
  </si>
  <si>
    <t>day3</t>
  </si>
  <si>
    <t>day4</t>
  </si>
  <si>
    <t>day5</t>
  </si>
  <si>
    <t>day6</t>
  </si>
  <si>
    <t>day9</t>
  </si>
  <si>
    <t>day16</t>
  </si>
  <si>
    <r>
      <t>注射薬・指示処方箋(卵巣胚細胞腫瘍化学療法)　</t>
    </r>
    <r>
      <rPr>
        <b/>
        <sz val="18"/>
        <color indexed="10"/>
        <rFont val="ＭＳ Ｐ明朝"/>
        <family val="1"/>
      </rPr>
      <t>BEP療法 (3週毎）</t>
    </r>
  </si>
  <si>
    <t>1～5</t>
  </si>
  <si>
    <t xml:space="preserve">mg </t>
  </si>
  <si>
    <t>1～5</t>
  </si>
  <si>
    <t>mg/㎡</t>
  </si>
  <si>
    <t xml:space="preserve">mg </t>
  </si>
  <si>
    <t>＋</t>
  </si>
  <si>
    <r>
      <t>＊体表面積＝（身長ｃｍ）</t>
    </r>
    <r>
      <rPr>
        <vertAlign val="superscript"/>
        <sz val="14"/>
        <rFont val="ＭＳ Ｐ明朝"/>
        <family val="1"/>
      </rPr>
      <t>0.725</t>
    </r>
    <r>
      <rPr>
        <sz val="14"/>
        <rFont val="ＭＳ Ｐ明朝"/>
        <family val="1"/>
      </rPr>
      <t>×（体重ｋｇ）</t>
    </r>
    <r>
      <rPr>
        <vertAlign val="superscript"/>
        <sz val="14"/>
        <rFont val="ＭＳ Ｐ明朝"/>
        <family val="1"/>
      </rPr>
      <t>0.425</t>
    </r>
    <r>
      <rPr>
        <sz val="14"/>
        <rFont val="ＭＳ Ｐ明朝"/>
        <family val="1"/>
      </rPr>
      <t>×0.007184</t>
    </r>
  </si>
  <si>
    <t>30分 点滴静注</t>
  </si>
  <si>
    <t>90分 点滴静注</t>
  </si>
  <si>
    <t>120分点滴静注</t>
  </si>
  <si>
    <t>①</t>
  </si>
  <si>
    <t>③</t>
  </si>
  <si>
    <t>④</t>
  </si>
  <si>
    <t>⑩</t>
  </si>
  <si>
    <t>ブレオマイシン</t>
  </si>
  <si>
    <t>エトポシド</t>
  </si>
  <si>
    <t>シスプラチン</t>
  </si>
  <si>
    <t>術前・術後化学療法</t>
  </si>
  <si>
    <t>ブレオマイシン　</t>
  </si>
  <si>
    <t xml:space="preserve"> 30分 点滴静注</t>
  </si>
  <si>
    <t>mg</t>
  </si>
  <si>
    <t>最高投与量30mg/body</t>
  </si>
  <si>
    <t>嘔気時</t>
  </si>
  <si>
    <r>
      <t>シスプラチン</t>
    </r>
    <r>
      <rPr>
        <b/>
        <sz val="20"/>
        <rFont val="ＭＳ Ｐ明朝"/>
        <family val="1"/>
      </rPr>
      <t xml:space="preserve">　 </t>
    </r>
  </si>
  <si>
    <t>ポタコールR  500ml</t>
  </si>
  <si>
    <t>mg+生食</t>
  </si>
  <si>
    <t>ソルアセトD   500ml</t>
  </si>
  <si>
    <t>アクチット     500ml</t>
  </si>
  <si>
    <t>生食           100ml（ﾗｲﾝ確保用）</t>
  </si>
  <si>
    <t>生食           100ml（ﾌﾗｯｼｭ用）</t>
  </si>
  <si>
    <t>ポタコールR   500ml</t>
  </si>
  <si>
    <t>アクチット      500ml</t>
  </si>
  <si>
    <t>ﾃﾞｷｻｰﾄ 9.9mg   + ｱﾛｷｼ 0.75mg/50ml</t>
  </si>
  <si>
    <t>ﾃﾞｷｻｰﾄ 6.6mg   + 生食 50ml</t>
  </si>
  <si>
    <t>CRTNN：　0.6以下は0.6で算出</t>
  </si>
  <si>
    <t>ﾌﾛｾﾐﾄﾞ(20mg)    1/2A</t>
  </si>
  <si>
    <t xml:space="preserve">①メトクロプラミド(10mg)  1A </t>
  </si>
  <si>
    <t>ｱﾌﾟﾚﾋﾟﾀﾝﾄ内服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</si>
</sst>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m/d;@"/>
    <numFmt numFmtId="179" formatCode="0_ "/>
    <numFmt numFmtId="180" formatCode="m/d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8"/>
      <color indexed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sz val="14"/>
      <color indexed="12"/>
      <name val="ＭＳ Ｐ明朝"/>
      <family val="1"/>
    </font>
    <font>
      <vertAlign val="superscript"/>
      <sz val="14"/>
      <name val="ＭＳ Ｐ明朝"/>
      <family val="1"/>
    </font>
    <font>
      <sz val="11"/>
      <name val="ＭＳ Ｐ明朝"/>
      <family val="1"/>
    </font>
    <font>
      <b/>
      <sz val="20"/>
      <color indexed="10"/>
      <name val="ＭＳ Ｐ明朝"/>
      <family val="1"/>
    </font>
    <font>
      <b/>
      <sz val="20"/>
      <name val="ＭＳ Ｐ明朝"/>
      <family val="1"/>
    </font>
    <font>
      <sz val="14"/>
      <color indexed="30"/>
      <name val="ＭＳ Ｐ明朝"/>
      <family val="1"/>
    </font>
    <font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1" fillId="0" borderId="0" xfId="61" applyFont="1" applyAlignment="1">
      <alignment wrapText="1"/>
      <protection/>
    </xf>
    <xf numFmtId="0" fontId="22" fillId="0" borderId="0" xfId="61" applyFont="1">
      <alignment/>
      <protection/>
    </xf>
    <xf numFmtId="0" fontId="24" fillId="0" borderId="0" xfId="61" applyFont="1" applyAlignment="1">
      <alignment horizontal="center"/>
      <protection/>
    </xf>
    <xf numFmtId="0" fontId="24" fillId="0" borderId="0" xfId="61" applyFont="1" applyAlignment="1">
      <alignment wrapText="1"/>
      <protection/>
    </xf>
    <xf numFmtId="0" fontId="25" fillId="0" borderId="0" xfId="0" applyFont="1" applyAlignment="1">
      <alignment vertical="center"/>
    </xf>
    <xf numFmtId="0" fontId="25" fillId="0" borderId="10" xfId="61" applyFont="1" applyBorder="1" applyAlignment="1">
      <alignment horizontal="center"/>
      <protection/>
    </xf>
    <xf numFmtId="0" fontId="25" fillId="0" borderId="11" xfId="61" applyFont="1" applyBorder="1" applyAlignment="1" applyProtection="1">
      <alignment horizontal="center"/>
      <protection locked="0"/>
    </xf>
    <xf numFmtId="0" fontId="25" fillId="0" borderId="11" xfId="61" applyFont="1" applyBorder="1" applyAlignment="1">
      <alignment horizontal="center"/>
      <protection/>
    </xf>
    <xf numFmtId="0" fontId="26" fillId="0" borderId="0" xfId="61" applyFont="1">
      <alignment/>
      <protection/>
    </xf>
    <xf numFmtId="0" fontId="25" fillId="0" borderId="10" xfId="61" applyFont="1" applyBorder="1" applyAlignment="1" applyProtection="1">
      <alignment horizontal="center" vertical="center"/>
      <protection locked="0"/>
    </xf>
    <xf numFmtId="0" fontId="25" fillId="0" borderId="12" xfId="61" applyFont="1" applyBorder="1" applyAlignment="1">
      <alignment horizontal="center"/>
      <protection/>
    </xf>
    <xf numFmtId="0" fontId="25" fillId="0" borderId="11" xfId="61" applyFont="1" applyBorder="1" applyAlignment="1">
      <alignment/>
      <protection/>
    </xf>
    <xf numFmtId="0" fontId="25" fillId="0" borderId="10" xfId="61" applyFont="1" applyBorder="1" applyAlignment="1" applyProtection="1">
      <alignment horizontal="center"/>
      <protection locked="0"/>
    </xf>
    <xf numFmtId="0" fontId="25" fillId="0" borderId="13" xfId="61" applyFont="1" applyBorder="1" applyAlignment="1" applyProtection="1">
      <alignment horizontal="center" vertical="center"/>
      <protection locked="0"/>
    </xf>
    <xf numFmtId="0" fontId="25" fillId="0" borderId="13" xfId="61" applyFont="1" applyBorder="1" applyProtection="1">
      <alignment/>
      <protection locked="0"/>
    </xf>
    <xf numFmtId="0" fontId="25" fillId="0" borderId="13" xfId="61" applyFont="1" applyBorder="1" applyAlignment="1" applyProtection="1">
      <alignment horizontal="center" wrapText="1"/>
      <protection locked="0"/>
    </xf>
    <xf numFmtId="0" fontId="25" fillId="0" borderId="14" xfId="61" applyFont="1" applyBorder="1" applyAlignment="1" applyProtection="1">
      <alignment horizontal="center"/>
      <protection locked="0"/>
    </xf>
    <xf numFmtId="0" fontId="25" fillId="0" borderId="15" xfId="61" applyFont="1" applyBorder="1" applyAlignment="1" applyProtection="1">
      <alignment horizontal="center"/>
      <protection locked="0"/>
    </xf>
    <xf numFmtId="0" fontId="28" fillId="0" borderId="0" xfId="61" applyFont="1" applyBorder="1" applyAlignment="1">
      <alignment horizontal="center"/>
      <protection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6" xfId="61" applyFont="1" applyBorder="1" applyAlignment="1">
      <alignment horizontal="center"/>
      <protection/>
    </xf>
    <xf numFmtId="0" fontId="21" fillId="0" borderId="17" xfId="61" applyFont="1" applyBorder="1" applyAlignment="1">
      <alignment horizontal="center"/>
      <protection/>
    </xf>
    <xf numFmtId="0" fontId="21" fillId="0" borderId="18" xfId="61" applyFont="1" applyBorder="1" applyAlignment="1">
      <alignment horizontal="center"/>
      <protection/>
    </xf>
    <xf numFmtId="0" fontId="21" fillId="0" borderId="19" xfId="61" applyFont="1" applyBorder="1" applyAlignment="1">
      <alignment horizontal="center"/>
      <protection/>
    </xf>
    <xf numFmtId="0" fontId="21" fillId="0" borderId="20" xfId="61" applyFont="1" applyBorder="1" applyAlignment="1">
      <alignment horizontal="center"/>
      <protection/>
    </xf>
    <xf numFmtId="0" fontId="21" fillId="21" borderId="21" xfId="61" applyFont="1" applyFill="1" applyBorder="1" applyAlignment="1" applyProtection="1">
      <alignment horizontal="center"/>
      <protection locked="0"/>
    </xf>
    <xf numFmtId="0" fontId="21" fillId="0" borderId="22" xfId="61" applyFont="1" applyBorder="1" applyAlignment="1" applyProtection="1">
      <alignment horizontal="center"/>
      <protection locked="0"/>
    </xf>
    <xf numFmtId="0" fontId="21" fillId="0" borderId="0" xfId="61" applyFont="1" applyBorder="1" applyAlignment="1" applyProtection="1">
      <alignment wrapText="1"/>
      <protection locked="0"/>
    </xf>
    <xf numFmtId="0" fontId="21" fillId="0" borderId="23" xfId="61" applyFont="1" applyBorder="1" applyAlignment="1" applyProtection="1">
      <alignment wrapText="1"/>
      <protection locked="0"/>
    </xf>
    <xf numFmtId="0" fontId="21" fillId="0" borderId="24" xfId="61" applyFont="1" applyBorder="1" applyAlignment="1">
      <alignment horizontal="center"/>
      <protection/>
    </xf>
    <xf numFmtId="0" fontId="21" fillId="0" borderId="10" xfId="61" applyFont="1" applyBorder="1" applyAlignment="1">
      <alignment horizontal="center"/>
      <protection/>
    </xf>
    <xf numFmtId="0" fontId="21" fillId="0" borderId="11" xfId="61" applyFont="1" applyBorder="1" applyAlignment="1" applyProtection="1">
      <alignment horizontal="center"/>
      <protection locked="0"/>
    </xf>
    <xf numFmtId="0" fontId="21" fillId="0" borderId="25" xfId="61" applyFont="1" applyBorder="1" applyAlignment="1" applyProtection="1">
      <alignment horizontal="center"/>
      <protection locked="0"/>
    </xf>
    <xf numFmtId="0" fontId="21" fillId="0" borderId="11" xfId="61" applyFont="1" applyBorder="1" applyAlignment="1">
      <alignment horizontal="center"/>
      <protection/>
    </xf>
    <xf numFmtId="0" fontId="21" fillId="21" borderId="25" xfId="61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76" fontId="29" fillId="0" borderId="2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176" fontId="29" fillId="0" borderId="27" xfId="0" applyNumberFormat="1" applyFont="1" applyBorder="1" applyAlignment="1">
      <alignment horizontal="center" vertical="center"/>
    </xf>
    <xf numFmtId="177" fontId="21" fillId="0" borderId="25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5" xfId="61" applyFont="1" applyBorder="1" applyAlignment="1">
      <alignment horizontal="center"/>
      <protection/>
    </xf>
    <xf numFmtId="176" fontId="21" fillId="0" borderId="27" xfId="61" applyNumberFormat="1" applyFont="1" applyBorder="1" applyAlignment="1">
      <alignment horizontal="center"/>
      <protection/>
    </xf>
    <xf numFmtId="0" fontId="21" fillId="0" borderId="0" xfId="61" applyFont="1">
      <alignment/>
      <protection/>
    </xf>
    <xf numFmtId="0" fontId="27" fillId="0" borderId="0" xfId="61" applyFont="1">
      <alignment/>
      <protection/>
    </xf>
    <xf numFmtId="0" fontId="27" fillId="0" borderId="0" xfId="61" applyFont="1" applyAlignment="1">
      <alignment horizontal="center"/>
      <protection/>
    </xf>
    <xf numFmtId="0" fontId="21" fillId="0" borderId="29" xfId="61" applyFont="1" applyBorder="1" applyAlignment="1" applyProtection="1">
      <alignment horizontal="center" wrapText="1"/>
      <protection locked="0"/>
    </xf>
    <xf numFmtId="0" fontId="21" fillId="0" borderId="0" xfId="61" applyFont="1" applyBorder="1" applyAlignment="1">
      <alignment horizontal="center"/>
      <protection/>
    </xf>
    <xf numFmtId="0" fontId="21" fillId="0" borderId="25" xfId="61" applyFont="1" applyBorder="1" applyAlignment="1" applyProtection="1">
      <alignment horizontal="center" wrapText="1"/>
      <protection locked="0"/>
    </xf>
    <xf numFmtId="0" fontId="21" fillId="0" borderId="0" xfId="61" applyFont="1" applyAlignment="1">
      <alignment horizontal="center" wrapText="1"/>
      <protection/>
    </xf>
    <xf numFmtId="0" fontId="21" fillId="0" borderId="0" xfId="0" applyFont="1" applyBorder="1" applyAlignment="1">
      <alignment vertical="center"/>
    </xf>
    <xf numFmtId="0" fontId="21" fillId="0" borderId="11" xfId="61" applyFont="1" applyBorder="1" applyProtection="1">
      <alignment/>
      <protection locked="0"/>
    </xf>
    <xf numFmtId="0" fontId="21" fillId="0" borderId="10" xfId="61" applyFont="1" applyBorder="1" applyAlignment="1" applyProtection="1">
      <alignment horizontal="center" vertical="center"/>
      <protection locked="0"/>
    </xf>
    <xf numFmtId="0" fontId="21" fillId="0" borderId="25" xfId="61" applyFont="1" applyBorder="1" applyAlignment="1" applyProtection="1">
      <alignment horizontal="center" vertical="center"/>
      <protection locked="0"/>
    </xf>
    <xf numFmtId="0" fontId="21" fillId="0" borderId="30" xfId="61" applyFont="1" applyBorder="1" applyAlignment="1">
      <alignment horizontal="center"/>
      <protection/>
    </xf>
    <xf numFmtId="0" fontId="21" fillId="0" borderId="25" xfId="0" applyFont="1" applyBorder="1" applyAlignment="1">
      <alignment vertical="center"/>
    </xf>
    <xf numFmtId="0" fontId="29" fillId="0" borderId="26" xfId="61" applyFont="1" applyBorder="1" applyAlignment="1">
      <alignment horizontal="center"/>
      <protection/>
    </xf>
    <xf numFmtId="0" fontId="21" fillId="0" borderId="27" xfId="61" applyFont="1" applyBorder="1" applyAlignment="1" applyProtection="1">
      <alignment wrapText="1"/>
      <protection locked="0"/>
    </xf>
    <xf numFmtId="178" fontId="21" fillId="0" borderId="0" xfId="61" applyNumberFormat="1" applyFont="1" applyBorder="1" applyAlignment="1" applyProtection="1">
      <alignment horizontal="center"/>
      <protection locked="0"/>
    </xf>
    <xf numFmtId="0" fontId="21" fillId="0" borderId="20" xfId="61" applyFont="1" applyBorder="1" applyAlignment="1" applyProtection="1">
      <alignment horizontal="center" vertical="center"/>
      <protection locked="0"/>
    </xf>
    <xf numFmtId="0" fontId="21" fillId="0" borderId="31" xfId="61" applyFont="1" applyBorder="1" applyAlignment="1" applyProtection="1">
      <alignment horizontal="center" vertical="center"/>
      <protection locked="0"/>
    </xf>
    <xf numFmtId="0" fontId="21" fillId="0" borderId="28" xfId="61" applyFont="1" applyBorder="1" applyAlignment="1" applyProtection="1">
      <alignment horizontal="center" vertical="center"/>
      <protection locked="0"/>
    </xf>
    <xf numFmtId="0" fontId="21" fillId="0" borderId="21" xfId="6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30" xfId="61" applyFont="1" applyBorder="1" applyAlignment="1" applyProtection="1">
      <alignment horizontal="center" vertical="center"/>
      <protection locked="0"/>
    </xf>
    <xf numFmtId="0" fontId="21" fillId="0" borderId="11" xfId="61" applyFont="1" applyBorder="1" applyAlignment="1" applyProtection="1">
      <alignment horizontal="center" vertical="center"/>
      <protection locked="0"/>
    </xf>
    <xf numFmtId="0" fontId="21" fillId="0" borderId="13" xfId="61" applyFont="1" applyBorder="1" applyAlignment="1" applyProtection="1">
      <alignment horizontal="center" vertical="center"/>
      <protection locked="0"/>
    </xf>
    <xf numFmtId="0" fontId="21" fillId="0" borderId="32" xfId="61" applyFont="1" applyBorder="1" applyAlignment="1" applyProtection="1">
      <alignment horizontal="center" vertical="center"/>
      <protection locked="0"/>
    </xf>
    <xf numFmtId="0" fontId="21" fillId="0" borderId="33" xfId="61" applyFont="1" applyBorder="1" applyAlignment="1" applyProtection="1">
      <alignment horizontal="center" vertical="center"/>
      <protection locked="0"/>
    </xf>
    <xf numFmtId="0" fontId="21" fillId="0" borderId="14" xfId="61" applyFont="1" applyBorder="1" applyAlignment="1" applyProtection="1">
      <alignment horizontal="center" vertical="center"/>
      <protection locked="0"/>
    </xf>
    <xf numFmtId="0" fontId="21" fillId="0" borderId="34" xfId="61" applyFont="1" applyBorder="1" applyAlignment="1" applyProtection="1">
      <alignment wrapText="1"/>
      <protection locked="0"/>
    </xf>
    <xf numFmtId="0" fontId="21" fillId="0" borderId="26" xfId="61" applyFont="1" applyBorder="1" applyAlignment="1" applyProtection="1">
      <alignment horizontal="center" vertical="center" wrapText="1"/>
      <protection locked="0"/>
    </xf>
    <xf numFmtId="0" fontId="21" fillId="0" borderId="35" xfId="61" applyFont="1" applyBorder="1" applyAlignment="1" applyProtection="1">
      <alignment horizontal="center" vertical="center"/>
      <protection locked="0"/>
    </xf>
    <xf numFmtId="0" fontId="21" fillId="0" borderId="15" xfId="61" applyFont="1" applyBorder="1" applyAlignment="1" applyProtection="1">
      <alignment horizontal="center" vertical="center"/>
      <protection locked="0"/>
    </xf>
    <xf numFmtId="0" fontId="21" fillId="0" borderId="27" xfId="61" applyFont="1" applyBorder="1" applyAlignment="1" applyProtection="1">
      <alignment horizontal="center" vertical="center"/>
      <protection locked="0"/>
    </xf>
    <xf numFmtId="0" fontId="21" fillId="0" borderId="11" xfId="61" applyFont="1" applyBorder="1" applyAlignment="1" applyProtection="1">
      <alignment horizontal="center" vertical="center" shrinkToFit="1"/>
      <protection locked="0"/>
    </xf>
    <xf numFmtId="0" fontId="21" fillId="0" borderId="11" xfId="61" applyFont="1" applyBorder="1" applyAlignment="1" applyProtection="1">
      <alignment vertical="center" shrinkToFit="1"/>
      <protection locked="0"/>
    </xf>
    <xf numFmtId="0" fontId="21" fillId="0" borderId="25" xfId="61" applyFont="1" applyBorder="1" applyAlignment="1" applyProtection="1">
      <alignment vertical="center" shrinkToFit="1"/>
      <protection locked="0"/>
    </xf>
    <xf numFmtId="0" fontId="21" fillId="0" borderId="26" xfId="61" applyFont="1" applyBorder="1" applyAlignment="1">
      <alignment horizontal="center" shrinkToFit="1"/>
      <protection/>
    </xf>
    <xf numFmtId="0" fontId="21" fillId="0" borderId="10" xfId="61" applyFont="1" applyBorder="1" applyAlignment="1">
      <alignment horizontal="center" shrinkToFit="1"/>
      <protection/>
    </xf>
    <xf numFmtId="0" fontId="25" fillId="0" borderId="13" xfId="61" applyFont="1" applyBorder="1" applyAlignment="1" applyProtection="1">
      <alignment horizontal="center" vertical="center" shrinkToFit="1"/>
      <protection locked="0"/>
    </xf>
    <xf numFmtId="178" fontId="21" fillId="0" borderId="36" xfId="61" applyNumberFormat="1" applyFont="1" applyBorder="1" applyAlignment="1" applyProtection="1">
      <alignment horizontal="center" shrinkToFit="1"/>
      <protection locked="0"/>
    </xf>
    <xf numFmtId="178" fontId="21" fillId="0" borderId="29" xfId="61" applyNumberFormat="1" applyFont="1" applyBorder="1" applyAlignment="1" applyProtection="1">
      <alignment horizontal="center" shrinkToFit="1"/>
      <protection locked="0"/>
    </xf>
    <xf numFmtId="178" fontId="21" fillId="0" borderId="37" xfId="61" applyNumberFormat="1" applyFont="1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5" fillId="0" borderId="20" xfId="61" applyFont="1" applyBorder="1" applyAlignment="1" applyProtection="1">
      <alignment horizontal="center"/>
      <protection locked="0"/>
    </xf>
    <xf numFmtId="0" fontId="25" fillId="0" borderId="28" xfId="61" applyFont="1" applyBorder="1" applyAlignment="1" applyProtection="1">
      <alignment horizontal="center"/>
      <protection locked="0"/>
    </xf>
    <xf numFmtId="0" fontId="25" fillId="0" borderId="11" xfId="61" applyFont="1" applyBorder="1" applyAlignment="1" applyProtection="1">
      <alignment horizontal="center" vertical="center"/>
      <protection locked="0"/>
    </xf>
    <xf numFmtId="0" fontId="25" fillId="0" borderId="26" xfId="61" applyFont="1" applyBorder="1" applyAlignment="1" applyProtection="1">
      <alignment/>
      <protection locked="0"/>
    </xf>
    <xf numFmtId="0" fontId="21" fillId="0" borderId="38" xfId="61" applyFont="1" applyBorder="1" applyAlignment="1" applyProtection="1">
      <alignment horizontal="center" wrapText="1"/>
      <protection locked="0"/>
    </xf>
    <xf numFmtId="0" fontId="21" fillId="0" borderId="39" xfId="61" applyFont="1" applyBorder="1" applyAlignment="1" applyProtection="1">
      <alignment horizontal="center" wrapText="1"/>
      <protection locked="0"/>
    </xf>
    <xf numFmtId="0" fontId="25" fillId="0" borderId="39" xfId="61" applyFont="1" applyBorder="1" applyAlignment="1" applyProtection="1">
      <alignment horizontal="center" wrapText="1"/>
      <protection locked="0"/>
    </xf>
    <xf numFmtId="0" fontId="21" fillId="0" borderId="40" xfId="61" applyFont="1" applyBorder="1" applyAlignment="1" applyProtection="1">
      <alignment horizontal="center" wrapText="1"/>
      <protection locked="0"/>
    </xf>
    <xf numFmtId="0" fontId="21" fillId="0" borderId="41" xfId="61" applyFont="1" applyBorder="1" applyAlignment="1" applyProtection="1">
      <alignment horizontal="center" wrapText="1"/>
      <protection locked="0"/>
    </xf>
    <xf numFmtId="0" fontId="25" fillId="0" borderId="41" xfId="61" applyFont="1" applyBorder="1" applyAlignment="1" applyProtection="1">
      <alignment horizontal="center" wrapText="1"/>
      <protection locked="0"/>
    </xf>
    <xf numFmtId="0" fontId="21" fillId="0" borderId="42" xfId="61" applyFont="1" applyBorder="1" applyAlignment="1" applyProtection="1">
      <alignment horizontal="center" wrapText="1"/>
      <protection locked="0"/>
    </xf>
    <xf numFmtId="0" fontId="21" fillId="0" borderId="41" xfId="61" applyFont="1" applyBorder="1" applyAlignment="1" applyProtection="1">
      <alignment wrapText="1"/>
      <protection locked="0"/>
    </xf>
    <xf numFmtId="0" fontId="25" fillId="0" borderId="41" xfId="61" applyFont="1" applyBorder="1" applyAlignment="1" applyProtection="1">
      <alignment wrapText="1"/>
      <protection locked="0"/>
    </xf>
    <xf numFmtId="0" fontId="21" fillId="0" borderId="42" xfId="61" applyFont="1" applyBorder="1" applyAlignment="1" applyProtection="1">
      <alignment wrapText="1"/>
      <protection locked="0"/>
    </xf>
    <xf numFmtId="0" fontId="21" fillId="0" borderId="42" xfId="61" applyFont="1" applyBorder="1" applyAlignment="1" applyProtection="1">
      <alignment/>
      <protection locked="0"/>
    </xf>
    <xf numFmtId="0" fontId="21" fillId="0" borderId="43" xfId="61" applyFont="1" applyBorder="1" applyAlignment="1" applyProtection="1">
      <alignment wrapText="1"/>
      <protection locked="0"/>
    </xf>
    <xf numFmtId="0" fontId="25" fillId="0" borderId="43" xfId="61" applyFont="1" applyBorder="1" applyAlignment="1" applyProtection="1">
      <alignment wrapText="1"/>
      <protection locked="0"/>
    </xf>
    <xf numFmtId="0" fontId="21" fillId="0" borderId="44" xfId="61" applyFont="1" applyBorder="1" applyAlignment="1" applyProtection="1">
      <alignment wrapText="1"/>
      <protection locked="0"/>
    </xf>
    <xf numFmtId="0" fontId="21" fillId="0" borderId="17" xfId="61" applyFont="1" applyBorder="1" applyAlignment="1" applyProtection="1">
      <alignment horizontal="center"/>
      <protection/>
    </xf>
    <xf numFmtId="0" fontId="21" fillId="0" borderId="10" xfId="61" applyFont="1" applyBorder="1" applyAlignment="1" applyProtection="1">
      <alignment horizontal="center"/>
      <protection/>
    </xf>
    <xf numFmtId="0" fontId="25" fillId="0" borderId="45" xfId="61" applyFont="1" applyBorder="1" applyAlignment="1" applyProtection="1">
      <alignment horizontal="center"/>
      <protection/>
    </xf>
    <xf numFmtId="0" fontId="21" fillId="0" borderId="46" xfId="61" applyFont="1" applyBorder="1" applyAlignment="1">
      <alignment horizontal="center" wrapText="1"/>
      <protection/>
    </xf>
    <xf numFmtId="0" fontId="21" fillId="0" borderId="47" xfId="61" applyFont="1" applyBorder="1" applyAlignment="1" applyProtection="1">
      <alignment horizontal="center" wrapText="1"/>
      <protection locked="0"/>
    </xf>
    <xf numFmtId="0" fontId="21" fillId="0" borderId="48" xfId="61" applyFont="1" applyBorder="1" applyAlignment="1" applyProtection="1">
      <alignment horizontal="center" vertical="center" shrinkToFit="1"/>
      <protection locked="0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48" xfId="61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52" xfId="61" applyFont="1" applyBorder="1" applyAlignment="1" applyProtection="1">
      <alignment horizontal="center" vertical="center" shrinkToFit="1"/>
      <protection locked="0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1" fillId="0" borderId="52" xfId="61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17" xfId="61" applyFont="1" applyBorder="1" applyAlignment="1">
      <alignment horizontal="center" vertical="center" wrapText="1"/>
      <protection/>
    </xf>
    <xf numFmtId="176" fontId="34" fillId="0" borderId="26" xfId="0" applyNumberFormat="1" applyFont="1" applyBorder="1" applyAlignment="1">
      <alignment horizontal="center" vertical="center"/>
    </xf>
    <xf numFmtId="0" fontId="21" fillId="0" borderId="30" xfId="61" applyFont="1" applyBorder="1" applyAlignment="1" applyProtection="1">
      <alignment horizontal="center" vertical="center" shrinkToFit="1"/>
      <protection locked="0"/>
    </xf>
    <xf numFmtId="0" fontId="21" fillId="0" borderId="37" xfId="61" applyFont="1" applyBorder="1" applyAlignment="1">
      <alignment horizontal="center" shrinkToFit="1"/>
      <protection/>
    </xf>
    <xf numFmtId="0" fontId="21" fillId="0" borderId="52" xfId="61" applyFont="1" applyBorder="1" applyAlignment="1">
      <alignment horizontal="center"/>
      <protection/>
    </xf>
    <xf numFmtId="0" fontId="32" fillId="0" borderId="56" xfId="61" applyFont="1" applyBorder="1" applyAlignment="1" applyProtection="1">
      <alignment/>
      <protection/>
    </xf>
    <xf numFmtId="0" fontId="32" fillId="0" borderId="56" xfId="61" applyFont="1" applyBorder="1" applyAlignment="1">
      <alignment wrapText="1"/>
      <protection/>
    </xf>
    <xf numFmtId="0" fontId="32" fillId="0" borderId="56" xfId="61" applyFont="1" applyBorder="1" applyAlignment="1">
      <alignment/>
      <protection/>
    </xf>
    <xf numFmtId="0" fontId="24" fillId="0" borderId="56" xfId="61" applyFont="1" applyBorder="1" applyAlignment="1" applyProtection="1">
      <alignment/>
      <protection locked="0"/>
    </xf>
    <xf numFmtId="0" fontId="24" fillId="0" borderId="56" xfId="61" applyFont="1" applyBorder="1" applyAlignment="1" applyProtection="1">
      <alignment wrapText="1"/>
      <protection locked="0"/>
    </xf>
    <xf numFmtId="0" fontId="24" fillId="0" borderId="56" xfId="61" applyFont="1" applyBorder="1" applyAlignment="1" applyProtection="1">
      <alignment horizontal="center" wrapText="1"/>
      <protection locked="0"/>
    </xf>
    <xf numFmtId="179" fontId="23" fillId="21" borderId="41" xfId="61" applyNumberFormat="1" applyFont="1" applyFill="1" applyBorder="1" applyAlignment="1" applyProtection="1">
      <alignment horizontal="center"/>
      <protection locked="0"/>
    </xf>
    <xf numFmtId="0" fontId="25" fillId="0" borderId="57" xfId="61" applyFont="1" applyBorder="1" applyAlignment="1">
      <alignment horizontal="center" shrinkToFit="1"/>
      <protection/>
    </xf>
    <xf numFmtId="176" fontId="35" fillId="0" borderId="41" xfId="61" applyNumberFormat="1" applyFont="1" applyFill="1" applyBorder="1" applyAlignment="1" applyProtection="1">
      <alignment/>
      <protection locked="0"/>
    </xf>
    <xf numFmtId="0" fontId="35" fillId="0" borderId="41" xfId="61" applyFont="1" applyFill="1" applyBorder="1" applyAlignment="1" applyProtection="1">
      <alignment/>
      <protection locked="0"/>
    </xf>
    <xf numFmtId="0" fontId="35" fillId="0" borderId="41" xfId="61" applyFont="1" applyBorder="1" applyAlignment="1" applyProtection="1">
      <alignment/>
      <protection locked="0"/>
    </xf>
    <xf numFmtId="31" fontId="21" fillId="0" borderId="39" xfId="61" applyNumberFormat="1" applyFont="1" applyBorder="1" applyAlignment="1" applyProtection="1">
      <alignment horizontal="center" wrapText="1"/>
      <protection locked="0"/>
    </xf>
    <xf numFmtId="31" fontId="21" fillId="0" borderId="40" xfId="61" applyNumberFormat="1" applyFont="1" applyBorder="1" applyAlignment="1" applyProtection="1">
      <alignment horizontal="center" wrapText="1"/>
      <protection locked="0"/>
    </xf>
    <xf numFmtId="0" fontId="21" fillId="0" borderId="58" xfId="61" applyFont="1" applyBorder="1" applyAlignment="1" applyProtection="1">
      <alignment horizontal="center" wrapText="1"/>
      <protection locked="0"/>
    </xf>
    <xf numFmtId="0" fontId="21" fillId="0" borderId="59" xfId="61" applyFont="1" applyBorder="1" applyAlignment="1" applyProtection="1">
      <alignment horizontal="center" wrapText="1"/>
      <protection locked="0"/>
    </xf>
    <xf numFmtId="31" fontId="21" fillId="0" borderId="15" xfId="61" applyNumberFormat="1" applyFont="1" applyBorder="1" applyAlignment="1" applyProtection="1">
      <alignment horizontal="center" wrapText="1"/>
      <protection locked="0"/>
    </xf>
    <xf numFmtId="31" fontId="21" fillId="0" borderId="27" xfId="61" applyNumberFormat="1" applyFont="1" applyBorder="1" applyAlignment="1" applyProtection="1">
      <alignment horizontal="center" shrinkToFit="1"/>
      <protection locked="0"/>
    </xf>
    <xf numFmtId="0" fontId="21" fillId="0" borderId="28" xfId="61" applyFont="1" applyBorder="1" applyAlignment="1" applyProtection="1">
      <alignment horizontal="center" shrinkToFit="1"/>
      <protection locked="0"/>
    </xf>
    <xf numFmtId="0" fontId="21" fillId="21" borderId="32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21" fillId="0" borderId="61" xfId="61" applyFont="1" applyBorder="1" applyAlignment="1" applyProtection="1">
      <alignment horizontal="center" vertical="center" wrapText="1"/>
      <protection locked="0"/>
    </xf>
    <xf numFmtId="0" fontId="21" fillId="0" borderId="62" xfId="61" applyFont="1" applyBorder="1" applyAlignment="1" applyProtection="1">
      <alignment vertical="center" wrapText="1"/>
      <protection locked="0"/>
    </xf>
    <xf numFmtId="0" fontId="21" fillId="0" borderId="13" xfId="61" applyFont="1" applyBorder="1" applyAlignment="1" applyProtection="1">
      <alignment horizontal="center" vertical="center" wrapText="1"/>
      <protection/>
    </xf>
    <xf numFmtId="0" fontId="21" fillId="0" borderId="20" xfId="61" applyFont="1" applyBorder="1" applyAlignment="1" applyProtection="1">
      <alignment horizontal="center" vertical="center" wrapText="1"/>
      <protection/>
    </xf>
    <xf numFmtId="0" fontId="21" fillId="0" borderId="47" xfId="61" applyFont="1" applyBorder="1" applyAlignment="1">
      <alignment horizontal="center"/>
      <protection/>
    </xf>
    <xf numFmtId="0" fontId="21" fillId="0" borderId="19" xfId="61" applyFont="1" applyBorder="1" applyAlignment="1">
      <alignment/>
      <protection/>
    </xf>
    <xf numFmtId="0" fontId="21" fillId="0" borderId="63" xfId="61" applyFont="1" applyBorder="1" applyAlignment="1">
      <alignment horizontal="center"/>
      <protection/>
    </xf>
    <xf numFmtId="0" fontId="21" fillId="0" borderId="64" xfId="61" applyFont="1" applyBorder="1" applyAlignment="1">
      <alignment/>
      <protection/>
    </xf>
    <xf numFmtId="0" fontId="21" fillId="0" borderId="65" xfId="61" applyFont="1" applyBorder="1" applyAlignment="1">
      <alignment/>
      <protection/>
    </xf>
    <xf numFmtId="0" fontId="21" fillId="0" borderId="18" xfId="61" applyFont="1" applyBorder="1" applyAlignment="1">
      <alignment horizontal="center"/>
      <protection/>
    </xf>
    <xf numFmtId="0" fontId="21" fillId="0" borderId="24" xfId="61" applyFont="1" applyBorder="1" applyAlignment="1">
      <alignment horizontal="center" vertical="center" shrinkToFit="1"/>
      <protection/>
    </xf>
    <xf numFmtId="0" fontId="0" fillId="0" borderId="66" xfId="0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24" xfId="61" applyFont="1" applyBorder="1" applyAlignment="1">
      <alignment horizontal="center" vertical="center"/>
      <protection/>
    </xf>
    <xf numFmtId="0" fontId="21" fillId="0" borderId="6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67" xfId="61" applyFont="1" applyBorder="1" applyAlignment="1">
      <alignment horizontal="center" vertical="center"/>
      <protection/>
    </xf>
    <xf numFmtId="0" fontId="21" fillId="0" borderId="39" xfId="0" applyFont="1" applyBorder="1" applyAlignment="1">
      <alignment horizontal="center" vertical="center"/>
    </xf>
    <xf numFmtId="0" fontId="21" fillId="0" borderId="67" xfId="61" applyFont="1" applyBorder="1" applyAlignment="1">
      <alignment horizontal="center"/>
      <protection/>
    </xf>
    <xf numFmtId="0" fontId="21" fillId="0" borderId="39" xfId="61" applyFont="1" applyBorder="1" applyAlignment="1">
      <alignment horizontal="center"/>
      <protection/>
    </xf>
    <xf numFmtId="0" fontId="21" fillId="0" borderId="40" xfId="61" applyFont="1" applyBorder="1" applyAlignment="1">
      <alignment horizontal="center"/>
      <protection/>
    </xf>
    <xf numFmtId="0" fontId="21" fillId="0" borderId="48" xfId="61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21" fillId="0" borderId="54" xfId="61" applyFont="1" applyBorder="1" applyAlignment="1">
      <alignment horizontal="center" vertical="center" shrinkToFit="1"/>
      <protection/>
    </xf>
    <xf numFmtId="0" fontId="21" fillId="21" borderId="5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1" fillId="21" borderId="54" xfId="0" applyFont="1" applyFill="1" applyBorder="1" applyAlignment="1">
      <alignment horizontal="center" vertical="center"/>
    </xf>
    <xf numFmtId="0" fontId="31" fillId="0" borderId="6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1" fillId="21" borderId="33" xfId="61" applyFont="1" applyFill="1" applyBorder="1" applyAlignment="1">
      <alignment horizontal="center"/>
      <protection/>
    </xf>
    <xf numFmtId="0" fontId="0" fillId="0" borderId="70" xfId="0" applyBorder="1" applyAlignment="1">
      <alignment horizontal="center" vertical="center"/>
    </xf>
    <xf numFmtId="0" fontId="21" fillId="21" borderId="14" xfId="61" applyFont="1" applyFill="1" applyBorder="1" applyAlignment="1" applyProtection="1">
      <alignment horizontal="center"/>
      <protection locked="0"/>
    </xf>
    <xf numFmtId="0" fontId="0" fillId="0" borderId="71" xfId="0" applyBorder="1" applyAlignment="1">
      <alignment horizontal="center" vertical="center"/>
    </xf>
    <xf numFmtId="0" fontId="21" fillId="21" borderId="14" xfId="61" applyFont="1" applyFill="1" applyBorder="1" applyAlignment="1" applyProtection="1">
      <alignment/>
      <protection locked="0"/>
    </xf>
    <xf numFmtId="0" fontId="0" fillId="0" borderId="71" xfId="0" applyBorder="1" applyAlignment="1">
      <alignment vertical="center"/>
    </xf>
    <xf numFmtId="180" fontId="21" fillId="0" borderId="39" xfId="61" applyNumberFormat="1" applyFont="1" applyBorder="1" applyAlignment="1" applyProtection="1">
      <alignment horizont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0" zoomScaleNormal="70" zoomScalePageLayoutView="0" workbookViewId="0" topLeftCell="A1">
      <selection activeCell="K15" sqref="K15"/>
    </sheetView>
  </sheetViews>
  <sheetFormatPr defaultColWidth="9.00390625" defaultRowHeight="19.5" customHeight="1"/>
  <cols>
    <col min="1" max="1" width="6.625" style="5" customWidth="1"/>
    <col min="2" max="2" width="15.75390625" style="5" customWidth="1"/>
    <col min="3" max="3" width="31.50390625" style="5" customWidth="1"/>
    <col min="4" max="4" width="9.375" style="5" customWidth="1"/>
    <col min="5" max="5" width="12.00390625" style="5" customWidth="1"/>
    <col min="6" max="6" width="5.625" style="5" customWidth="1"/>
    <col min="7" max="7" width="9.625" style="5" customWidth="1"/>
    <col min="8" max="14" width="11.625" style="5" customWidth="1"/>
    <col min="15" max="15" width="9.00390625" style="5" customWidth="1"/>
    <col min="16" max="17" width="11.625" style="5" customWidth="1"/>
    <col min="18" max="16384" width="9.00390625" style="5" customWidth="1"/>
  </cols>
  <sheetData>
    <row r="1" spans="1:8" s="20" customFormat="1" ht="19.5" customHeight="1" thickBot="1">
      <c r="A1" s="2" t="s">
        <v>64</v>
      </c>
      <c r="B1" s="3"/>
      <c r="C1" s="4"/>
      <c r="D1" s="4"/>
      <c r="E1" s="4"/>
      <c r="F1" s="4"/>
      <c r="G1" s="4"/>
      <c r="H1" s="19"/>
    </row>
    <row r="2" spans="8:17" s="21" customFormat="1" ht="19.5" customHeight="1" thickBot="1">
      <c r="H2" s="22"/>
      <c r="I2" s="156" t="s">
        <v>4</v>
      </c>
      <c r="J2" s="157"/>
      <c r="K2" s="158" t="s">
        <v>6</v>
      </c>
      <c r="L2" s="159"/>
      <c r="M2" s="160"/>
      <c r="O2" s="172" t="s">
        <v>10</v>
      </c>
      <c r="P2" s="173"/>
      <c r="Q2" s="174"/>
    </row>
    <row r="3" spans="2:17" s="21" customFormat="1" ht="19.5" customHeight="1" thickBot="1">
      <c r="B3" s="108" t="s">
        <v>0</v>
      </c>
      <c r="C3" s="143"/>
      <c r="D3" s="144"/>
      <c r="H3" s="24" t="s">
        <v>5</v>
      </c>
      <c r="I3" s="24" t="s">
        <v>32</v>
      </c>
      <c r="J3" s="25" t="s">
        <v>33</v>
      </c>
      <c r="K3" s="161"/>
      <c r="L3" s="161"/>
      <c r="M3" s="161"/>
      <c r="O3" s="26" t="s">
        <v>11</v>
      </c>
      <c r="P3" s="149"/>
      <c r="Q3" s="27"/>
    </row>
    <row r="4" spans="2:17" s="21" customFormat="1" ht="19.5" customHeight="1">
      <c r="B4" s="28"/>
      <c r="C4" s="29"/>
      <c r="D4" s="30"/>
      <c r="H4" s="162" t="s">
        <v>79</v>
      </c>
      <c r="I4" s="167" t="s">
        <v>34</v>
      </c>
      <c r="J4" s="167">
        <v>0.5</v>
      </c>
      <c r="K4" s="127">
        <v>20</v>
      </c>
      <c r="L4" s="38" t="s">
        <v>38</v>
      </c>
      <c r="M4" s="181" t="s">
        <v>86</v>
      </c>
      <c r="O4" s="175" t="s">
        <v>35</v>
      </c>
      <c r="P4" s="176"/>
      <c r="Q4" s="34"/>
    </row>
    <row r="5" spans="2:17" s="21" customFormat="1" ht="19.5" customHeight="1" thickBot="1">
      <c r="B5" s="109" t="s">
        <v>1</v>
      </c>
      <c r="C5" s="98"/>
      <c r="D5" s="103"/>
      <c r="H5" s="163"/>
      <c r="I5" s="165"/>
      <c r="J5" s="165"/>
      <c r="K5" s="128">
        <f>Q7*K4</f>
        <v>0</v>
      </c>
      <c r="L5" s="41" t="s">
        <v>85</v>
      </c>
      <c r="M5" s="182"/>
      <c r="O5" s="32" t="s">
        <v>12</v>
      </c>
      <c r="P5" s="35" t="s">
        <v>36</v>
      </c>
      <c r="Q5" s="36"/>
    </row>
    <row r="6" spans="2:17" s="21" customFormat="1" ht="19.5" customHeight="1">
      <c r="B6" s="109" t="s">
        <v>37</v>
      </c>
      <c r="C6" s="98"/>
      <c r="D6" s="100"/>
      <c r="H6" s="164" t="s">
        <v>80</v>
      </c>
      <c r="I6" s="164" t="s">
        <v>65</v>
      </c>
      <c r="J6" s="164">
        <v>1.5</v>
      </c>
      <c r="K6" s="37">
        <v>100</v>
      </c>
      <c r="L6" s="44" t="s">
        <v>38</v>
      </c>
      <c r="M6" s="39"/>
      <c r="O6" s="32" t="s">
        <v>13</v>
      </c>
      <c r="P6" s="35" t="s">
        <v>39</v>
      </c>
      <c r="Q6" s="36"/>
    </row>
    <row r="7" spans="2:17" s="21" customFormat="1" ht="19.5" customHeight="1" thickBot="1">
      <c r="B7" s="154" t="s">
        <v>2</v>
      </c>
      <c r="C7" s="152"/>
      <c r="D7" s="145"/>
      <c r="H7" s="165"/>
      <c r="I7" s="165"/>
      <c r="J7" s="165"/>
      <c r="K7" s="40">
        <f>Q7*K6</f>
        <v>0</v>
      </c>
      <c r="L7" s="41" t="s">
        <v>66</v>
      </c>
      <c r="M7" s="42"/>
      <c r="O7" s="83" t="s">
        <v>14</v>
      </c>
      <c r="P7" s="35" t="s">
        <v>40</v>
      </c>
      <c r="Q7" s="43">
        <f>POWER(Q6,0.425)*POWER(Q5,0.725)*71.84/10000</f>
        <v>0</v>
      </c>
    </row>
    <row r="8" spans="2:17" s="21" customFormat="1" ht="19.5" customHeight="1">
      <c r="B8" s="155"/>
      <c r="C8" s="153"/>
      <c r="D8" s="146"/>
      <c r="H8" s="166" t="s">
        <v>81</v>
      </c>
      <c r="I8" s="164" t="s">
        <v>67</v>
      </c>
      <c r="J8" s="164">
        <v>2</v>
      </c>
      <c r="K8" s="37">
        <v>20</v>
      </c>
      <c r="L8" s="44" t="s">
        <v>68</v>
      </c>
      <c r="M8" s="39"/>
      <c r="O8" s="32" t="s">
        <v>41</v>
      </c>
      <c r="P8" s="35" t="s">
        <v>42</v>
      </c>
      <c r="Q8" s="36"/>
    </row>
    <row r="9" spans="2:17" s="21" customFormat="1" ht="19.5" customHeight="1" thickBot="1">
      <c r="B9" s="110" t="s">
        <v>3</v>
      </c>
      <c r="C9" s="147"/>
      <c r="D9" s="148"/>
      <c r="H9" s="163"/>
      <c r="I9" s="165"/>
      <c r="J9" s="165"/>
      <c r="K9" s="40">
        <f>Q7*K8</f>
        <v>0</v>
      </c>
      <c r="L9" s="41" t="s">
        <v>69</v>
      </c>
      <c r="M9" s="42"/>
      <c r="O9" s="82" t="s">
        <v>15</v>
      </c>
      <c r="P9" s="45" t="s">
        <v>16</v>
      </c>
      <c r="Q9" s="46" t="e">
        <f>((98-0.8*(Q3-20))/Q8)*Q7*0.9/1.73</f>
        <v>#DIV/0!</v>
      </c>
    </row>
    <row r="10" spans="9:17" s="21" customFormat="1" ht="19.5" customHeight="1" thickBot="1">
      <c r="I10" s="47" t="s">
        <v>71</v>
      </c>
      <c r="O10" s="9" t="s">
        <v>99</v>
      </c>
      <c r="P10" s="49"/>
      <c r="Q10" s="48"/>
    </row>
    <row r="11" spans="1:17" s="21" customFormat="1" ht="19.5" customHeight="1" thickBot="1">
      <c r="A11" s="47"/>
      <c r="B11" s="23" t="s">
        <v>7</v>
      </c>
      <c r="C11" s="50" t="s">
        <v>82</v>
      </c>
      <c r="D11" s="1"/>
      <c r="E11" s="51"/>
      <c r="F11" s="51"/>
      <c r="G11" s="31" t="s">
        <v>17</v>
      </c>
      <c r="H11" s="170">
        <v>1</v>
      </c>
      <c r="I11" s="171"/>
      <c r="J11" s="171"/>
      <c r="K11" s="171"/>
      <c r="L11" s="171"/>
      <c r="M11" s="171"/>
      <c r="N11" s="169"/>
      <c r="P11" s="168">
        <f>H11</f>
        <v>1</v>
      </c>
      <c r="Q11" s="169"/>
    </row>
    <row r="12" spans="1:17" s="21" customFormat="1" ht="30" customHeight="1">
      <c r="A12" s="47"/>
      <c r="B12" s="32" t="s">
        <v>8</v>
      </c>
      <c r="C12" s="52" t="s">
        <v>28</v>
      </c>
      <c r="D12" s="53"/>
      <c r="E12" s="51"/>
      <c r="F12" s="51"/>
      <c r="G12" s="130" t="s">
        <v>18</v>
      </c>
      <c r="H12" s="189">
        <v>43831</v>
      </c>
      <c r="I12" s="85">
        <f>H12+1</f>
        <v>43832</v>
      </c>
      <c r="J12" s="85">
        <f>H12+2</f>
        <v>43833</v>
      </c>
      <c r="K12" s="85">
        <f>H12+3</f>
        <v>43834</v>
      </c>
      <c r="L12" s="85">
        <f>H12+4</f>
        <v>43835</v>
      </c>
      <c r="M12" s="85">
        <f>H12+5</f>
        <v>43836</v>
      </c>
      <c r="N12" s="86">
        <f>H12+6</f>
        <v>43837</v>
      </c>
      <c r="O12" s="89"/>
      <c r="P12" s="87">
        <f>H12+9</f>
        <v>43840</v>
      </c>
      <c r="Q12" s="86">
        <f>H12+16</f>
        <v>43847</v>
      </c>
    </row>
    <row r="13" spans="1:17" s="21" customFormat="1" ht="19.5" customHeight="1">
      <c r="A13" s="47"/>
      <c r="B13" s="32" t="s">
        <v>43</v>
      </c>
      <c r="C13" s="52" t="s">
        <v>44</v>
      </c>
      <c r="D13" s="53"/>
      <c r="E13" s="51"/>
      <c r="F13" s="51"/>
      <c r="G13" s="131" t="s">
        <v>19</v>
      </c>
      <c r="H13" s="129"/>
      <c r="I13" s="79"/>
      <c r="J13" s="80"/>
      <c r="K13" s="80"/>
      <c r="L13" s="80"/>
      <c r="M13" s="80"/>
      <c r="N13" s="81"/>
      <c r="O13" s="54"/>
      <c r="P13" s="113"/>
      <c r="Q13" s="120"/>
    </row>
    <row r="14" spans="1:17" s="21" customFormat="1" ht="27.75" customHeight="1">
      <c r="A14" s="47"/>
      <c r="B14" s="32" t="s">
        <v>9</v>
      </c>
      <c r="C14" s="52" t="s">
        <v>45</v>
      </c>
      <c r="D14" s="53"/>
      <c r="E14" s="51"/>
      <c r="F14" s="51"/>
      <c r="G14" s="131" t="s">
        <v>20</v>
      </c>
      <c r="H14" s="58"/>
      <c r="I14" s="33"/>
      <c r="J14" s="55"/>
      <c r="K14" s="55"/>
      <c r="L14" s="55"/>
      <c r="M14" s="55"/>
      <c r="N14" s="59"/>
      <c r="O14" s="62"/>
      <c r="P14" s="114"/>
      <c r="Q14" s="121"/>
    </row>
    <row r="15" spans="1:17" s="21" customFormat="1" ht="27.75" customHeight="1" thickBot="1">
      <c r="A15" s="47"/>
      <c r="B15" s="60" t="s">
        <v>46</v>
      </c>
      <c r="C15" s="61"/>
      <c r="D15" s="1"/>
      <c r="E15" s="51"/>
      <c r="F15" s="51"/>
      <c r="G15" s="131" t="s">
        <v>21</v>
      </c>
      <c r="H15" s="58"/>
      <c r="I15" s="33"/>
      <c r="J15" s="55"/>
      <c r="K15" s="55"/>
      <c r="L15" s="55"/>
      <c r="M15" s="55"/>
      <c r="N15" s="59"/>
      <c r="O15" s="54"/>
      <c r="P15" s="114"/>
      <c r="Q15" s="121"/>
    </row>
    <row r="16" spans="1:17" s="21" customFormat="1" ht="27.75" customHeight="1" thickBot="1">
      <c r="A16" s="47"/>
      <c r="D16" s="1"/>
      <c r="E16" s="51"/>
      <c r="F16" s="51"/>
      <c r="G16" s="177" t="s">
        <v>22</v>
      </c>
      <c r="H16" s="183"/>
      <c r="I16" s="185"/>
      <c r="J16" s="187"/>
      <c r="K16" s="187"/>
      <c r="L16" s="187"/>
      <c r="M16" s="187"/>
      <c r="N16" s="150"/>
      <c r="P16" s="178"/>
      <c r="Q16" s="180"/>
    </row>
    <row r="17" spans="1:17" s="21" customFormat="1" ht="19.5" customHeight="1" thickBot="1">
      <c r="A17" s="11" t="s">
        <v>23</v>
      </c>
      <c r="B17" s="139" t="s">
        <v>24</v>
      </c>
      <c r="C17" s="111" t="s">
        <v>25</v>
      </c>
      <c r="D17" s="112"/>
      <c r="E17" s="112"/>
      <c r="F17" s="112"/>
      <c r="G17" s="165"/>
      <c r="H17" s="184"/>
      <c r="I17" s="186"/>
      <c r="J17" s="188"/>
      <c r="K17" s="188"/>
      <c r="L17" s="188"/>
      <c r="M17" s="188"/>
      <c r="N17" s="151"/>
      <c r="O17" s="67"/>
      <c r="P17" s="179"/>
      <c r="Q17" s="165"/>
    </row>
    <row r="18" spans="1:17" s="21" customFormat="1" ht="22.5" customHeight="1">
      <c r="A18" s="90"/>
      <c r="B18" s="91"/>
      <c r="C18" s="94" t="s">
        <v>31</v>
      </c>
      <c r="D18" s="95"/>
      <c r="E18" s="96"/>
      <c r="F18" s="95"/>
      <c r="G18" s="97"/>
      <c r="H18" s="63"/>
      <c r="I18" s="64"/>
      <c r="J18" s="65"/>
      <c r="K18" s="65"/>
      <c r="L18" s="65"/>
      <c r="M18" s="65"/>
      <c r="N18" s="66"/>
      <c r="O18" s="67"/>
      <c r="P18" s="115"/>
      <c r="Q18" s="122"/>
    </row>
    <row r="19" spans="1:17" s="21" customFormat="1" ht="25.5" customHeight="1">
      <c r="A19" s="90" t="s">
        <v>75</v>
      </c>
      <c r="B19" s="91"/>
      <c r="C19" s="137" t="s">
        <v>102</v>
      </c>
      <c r="D19" s="98"/>
      <c r="E19" s="99"/>
      <c r="F19" s="98"/>
      <c r="G19" s="100"/>
      <c r="H19" s="63"/>
      <c r="I19" s="64" t="s">
        <v>70</v>
      </c>
      <c r="J19" s="65" t="s">
        <v>70</v>
      </c>
      <c r="K19" s="65" t="s">
        <v>70</v>
      </c>
      <c r="L19" s="65"/>
      <c r="M19" s="65"/>
      <c r="N19" s="66"/>
      <c r="O19" s="67"/>
      <c r="P19" s="115"/>
      <c r="Q19" s="122"/>
    </row>
    <row r="20" spans="1:17" s="21" customFormat="1" ht="25.5" customHeight="1">
      <c r="A20" s="13" t="s">
        <v>75</v>
      </c>
      <c r="B20" s="92" t="s">
        <v>26</v>
      </c>
      <c r="C20" s="135" t="s">
        <v>96</v>
      </c>
      <c r="D20" s="101"/>
      <c r="E20" s="102"/>
      <c r="F20" s="101"/>
      <c r="G20" s="103"/>
      <c r="H20" s="56"/>
      <c r="I20" s="68" t="s">
        <v>51</v>
      </c>
      <c r="J20" s="69" t="s">
        <v>51</v>
      </c>
      <c r="K20" s="69" t="s">
        <v>51</v>
      </c>
      <c r="L20" s="69" t="s">
        <v>51</v>
      </c>
      <c r="M20" s="69" t="s">
        <v>51</v>
      </c>
      <c r="N20" s="57"/>
      <c r="O20" s="67"/>
      <c r="P20" s="116"/>
      <c r="Q20" s="123"/>
    </row>
    <row r="21" spans="1:17" s="21" customFormat="1" ht="25.5" customHeight="1">
      <c r="A21" s="6" t="s">
        <v>47</v>
      </c>
      <c r="B21" s="12" t="s">
        <v>84</v>
      </c>
      <c r="C21" s="132" t="s">
        <v>83</v>
      </c>
      <c r="D21" s="138">
        <f>ROUND(K5,0)</f>
        <v>0</v>
      </c>
      <c r="E21" s="141" t="s">
        <v>90</v>
      </c>
      <c r="F21" s="142">
        <v>100</v>
      </c>
      <c r="G21" s="104" t="s">
        <v>48</v>
      </c>
      <c r="H21" s="56"/>
      <c r="I21" s="68"/>
      <c r="J21" s="69" t="s">
        <v>55</v>
      </c>
      <c r="K21" s="69"/>
      <c r="L21" s="69"/>
      <c r="M21" s="69"/>
      <c r="N21" s="57"/>
      <c r="O21" s="67"/>
      <c r="P21" s="117" t="s">
        <v>55</v>
      </c>
      <c r="Q21" s="124" t="s">
        <v>55</v>
      </c>
    </row>
    <row r="22" spans="1:17" s="21" customFormat="1" ht="25.5" customHeight="1">
      <c r="A22" s="13" t="s">
        <v>76</v>
      </c>
      <c r="B22" s="7" t="s">
        <v>29</v>
      </c>
      <c r="C22" s="136" t="s">
        <v>95</v>
      </c>
      <c r="D22" s="101"/>
      <c r="E22" s="102"/>
      <c r="F22" s="101"/>
      <c r="G22" s="103"/>
      <c r="H22" s="56"/>
      <c r="I22" s="68" t="s">
        <v>51</v>
      </c>
      <c r="J22" s="69" t="s">
        <v>51</v>
      </c>
      <c r="K22" s="69" t="s">
        <v>51</v>
      </c>
      <c r="L22" s="69" t="s">
        <v>51</v>
      </c>
      <c r="M22" s="69" t="s">
        <v>51</v>
      </c>
      <c r="N22" s="57"/>
      <c r="O22" s="67"/>
      <c r="P22" s="116"/>
      <c r="Q22" s="123"/>
    </row>
    <row r="23" spans="1:17" s="21" customFormat="1" ht="25.5" customHeight="1">
      <c r="A23" s="13"/>
      <c r="B23" s="7" t="s">
        <v>72</v>
      </c>
      <c r="C23" s="135" t="s">
        <v>97</v>
      </c>
      <c r="D23" s="101"/>
      <c r="E23" s="102"/>
      <c r="F23" s="101"/>
      <c r="G23" s="103"/>
      <c r="H23" s="56"/>
      <c r="I23" s="68" t="s">
        <v>55</v>
      </c>
      <c r="J23" s="69"/>
      <c r="K23" s="69"/>
      <c r="L23" s="69"/>
      <c r="M23" s="69"/>
      <c r="N23" s="57"/>
      <c r="O23" s="67"/>
      <c r="P23" s="116"/>
      <c r="Q23" s="123"/>
    </row>
    <row r="24" spans="1:17" s="21" customFormat="1" ht="25.5" customHeight="1">
      <c r="A24" s="13"/>
      <c r="B24" s="7" t="s">
        <v>72</v>
      </c>
      <c r="C24" s="135" t="s">
        <v>98</v>
      </c>
      <c r="D24" s="101"/>
      <c r="E24" s="102"/>
      <c r="F24" s="101"/>
      <c r="G24" s="103"/>
      <c r="H24" s="56"/>
      <c r="I24" s="68"/>
      <c r="J24" s="69" t="s">
        <v>55</v>
      </c>
      <c r="K24" s="69" t="s">
        <v>55</v>
      </c>
      <c r="L24" s="69" t="s">
        <v>55</v>
      </c>
      <c r="M24" s="69" t="s">
        <v>55</v>
      </c>
      <c r="N24" s="57"/>
      <c r="O24" s="67"/>
      <c r="P24" s="116"/>
      <c r="Q24" s="123"/>
    </row>
    <row r="25" spans="1:17" s="21" customFormat="1" ht="25.5" customHeight="1">
      <c r="A25" s="6" t="s">
        <v>77</v>
      </c>
      <c r="B25" s="8" t="s">
        <v>73</v>
      </c>
      <c r="C25" s="133" t="s">
        <v>80</v>
      </c>
      <c r="D25" s="138">
        <f>ROUND(K7,0)</f>
        <v>0</v>
      </c>
      <c r="E25" s="140" t="s">
        <v>90</v>
      </c>
      <c r="F25" s="142">
        <v>500</v>
      </c>
      <c r="G25" s="104" t="s">
        <v>48</v>
      </c>
      <c r="H25" s="56"/>
      <c r="I25" s="68" t="s">
        <v>55</v>
      </c>
      <c r="J25" s="69" t="s">
        <v>55</v>
      </c>
      <c r="K25" s="69" t="s">
        <v>55</v>
      </c>
      <c r="L25" s="69" t="s">
        <v>55</v>
      </c>
      <c r="M25" s="69" t="s">
        <v>55</v>
      </c>
      <c r="N25" s="57"/>
      <c r="O25" s="67"/>
      <c r="P25" s="116"/>
      <c r="Q25" s="123"/>
    </row>
    <row r="26" spans="1:17" s="21" customFormat="1" ht="25.5" customHeight="1">
      <c r="A26" s="13"/>
      <c r="B26" s="7" t="s">
        <v>30</v>
      </c>
      <c r="C26" s="136" t="s">
        <v>100</v>
      </c>
      <c r="D26" s="101"/>
      <c r="E26" s="102"/>
      <c r="F26" s="101"/>
      <c r="G26" s="103"/>
      <c r="H26" s="56"/>
      <c r="I26" s="68" t="s">
        <v>55</v>
      </c>
      <c r="J26" s="69" t="s">
        <v>55</v>
      </c>
      <c r="K26" s="69" t="s">
        <v>55</v>
      </c>
      <c r="L26" s="69" t="s">
        <v>55</v>
      </c>
      <c r="M26" s="69" t="s">
        <v>55</v>
      </c>
      <c r="N26" s="57"/>
      <c r="O26" s="67"/>
      <c r="P26" s="116"/>
      <c r="Q26" s="123"/>
    </row>
    <row r="27" spans="1:17" s="21" customFormat="1" ht="25.5" customHeight="1">
      <c r="A27" s="6" t="s">
        <v>49</v>
      </c>
      <c r="B27" s="8" t="s">
        <v>74</v>
      </c>
      <c r="C27" s="134" t="s">
        <v>88</v>
      </c>
      <c r="D27" s="138">
        <f>ROUND(K9,0)</f>
        <v>0</v>
      </c>
      <c r="E27" s="140" t="s">
        <v>90</v>
      </c>
      <c r="F27" s="142">
        <f>500-2*D27</f>
        <v>500</v>
      </c>
      <c r="G27" s="104" t="s">
        <v>48</v>
      </c>
      <c r="H27" s="56"/>
      <c r="I27" s="68" t="s">
        <v>55</v>
      </c>
      <c r="J27" s="69" t="s">
        <v>55</v>
      </c>
      <c r="K27" s="69" t="s">
        <v>55</v>
      </c>
      <c r="L27" s="69" t="s">
        <v>55</v>
      </c>
      <c r="M27" s="69" t="s">
        <v>55</v>
      </c>
      <c r="N27" s="57"/>
      <c r="O27" s="67"/>
      <c r="P27" s="116"/>
      <c r="Q27" s="123"/>
    </row>
    <row r="28" spans="1:17" s="21" customFormat="1" ht="25.5" customHeight="1">
      <c r="A28" s="13"/>
      <c r="B28" s="7" t="s">
        <v>30</v>
      </c>
      <c r="C28" s="136" t="s">
        <v>100</v>
      </c>
      <c r="D28" s="101"/>
      <c r="E28" s="102"/>
      <c r="F28" s="101"/>
      <c r="G28" s="103"/>
      <c r="H28" s="56"/>
      <c r="I28" s="68" t="s">
        <v>55</v>
      </c>
      <c r="J28" s="69" t="s">
        <v>55</v>
      </c>
      <c r="K28" s="69" t="s">
        <v>55</v>
      </c>
      <c r="L28" s="69" t="s">
        <v>55</v>
      </c>
      <c r="M28" s="69" t="s">
        <v>55</v>
      </c>
      <c r="N28" s="57"/>
      <c r="O28" s="67"/>
      <c r="P28" s="116"/>
      <c r="Q28" s="123"/>
    </row>
    <row r="29" spans="1:17" s="21" customFormat="1" ht="25.5" customHeight="1">
      <c r="A29" s="13" t="s">
        <v>50</v>
      </c>
      <c r="B29" s="7" t="s">
        <v>29</v>
      </c>
      <c r="C29" s="136" t="s">
        <v>89</v>
      </c>
      <c r="D29" s="101"/>
      <c r="E29" s="102"/>
      <c r="F29" s="101"/>
      <c r="G29" s="103"/>
      <c r="H29" s="56" t="s">
        <v>51</v>
      </c>
      <c r="I29" s="68"/>
      <c r="J29" s="69" t="s">
        <v>51</v>
      </c>
      <c r="K29" s="69" t="s">
        <v>51</v>
      </c>
      <c r="L29" s="69" t="s">
        <v>51</v>
      </c>
      <c r="M29" s="69" t="s">
        <v>51</v>
      </c>
      <c r="N29" s="57" t="s">
        <v>51</v>
      </c>
      <c r="O29" s="67"/>
      <c r="P29" s="116"/>
      <c r="Q29" s="123"/>
    </row>
    <row r="30" spans="1:17" s="21" customFormat="1" ht="25.5" customHeight="1">
      <c r="A30" s="13" t="s">
        <v>52</v>
      </c>
      <c r="B30" s="7" t="s">
        <v>29</v>
      </c>
      <c r="C30" s="136" t="s">
        <v>91</v>
      </c>
      <c r="D30" s="101"/>
      <c r="E30" s="102"/>
      <c r="F30" s="101"/>
      <c r="G30" s="103"/>
      <c r="H30" s="56" t="s">
        <v>51</v>
      </c>
      <c r="I30" s="68" t="s">
        <v>51</v>
      </c>
      <c r="J30" s="69" t="s">
        <v>51</v>
      </c>
      <c r="K30" s="69" t="s">
        <v>51</v>
      </c>
      <c r="L30" s="69" t="s">
        <v>51</v>
      </c>
      <c r="M30" s="69" t="s">
        <v>51</v>
      </c>
      <c r="N30" s="57" t="s">
        <v>51</v>
      </c>
      <c r="O30" s="67"/>
      <c r="P30" s="116"/>
      <c r="Q30" s="123"/>
    </row>
    <row r="31" spans="1:17" s="21" customFormat="1" ht="25.5" customHeight="1">
      <c r="A31" s="10" t="s">
        <v>53</v>
      </c>
      <c r="B31" s="7" t="s">
        <v>29</v>
      </c>
      <c r="C31" s="136" t="s">
        <v>92</v>
      </c>
      <c r="D31" s="101"/>
      <c r="E31" s="102"/>
      <c r="F31" s="101"/>
      <c r="G31" s="103"/>
      <c r="H31" s="56"/>
      <c r="I31" s="68" t="s">
        <v>51</v>
      </c>
      <c r="J31" s="69" t="s">
        <v>51</v>
      </c>
      <c r="K31" s="69" t="s">
        <v>51</v>
      </c>
      <c r="L31" s="69" t="s">
        <v>51</v>
      </c>
      <c r="M31" s="69" t="s">
        <v>51</v>
      </c>
      <c r="N31" s="57"/>
      <c r="O31" s="67"/>
      <c r="P31" s="116"/>
      <c r="Q31" s="123"/>
    </row>
    <row r="32" spans="1:17" s="21" customFormat="1" ht="25.5" customHeight="1">
      <c r="A32" s="14" t="s">
        <v>54</v>
      </c>
      <c r="B32" s="7" t="s">
        <v>29</v>
      </c>
      <c r="C32" s="135" t="s">
        <v>93</v>
      </c>
      <c r="D32" s="101"/>
      <c r="E32" s="102"/>
      <c r="F32" s="101"/>
      <c r="G32" s="103"/>
      <c r="H32" s="56"/>
      <c r="I32" s="68"/>
      <c r="J32" s="69"/>
      <c r="K32" s="69"/>
      <c r="L32" s="69"/>
      <c r="M32" s="69"/>
      <c r="N32" s="71"/>
      <c r="O32" s="67"/>
      <c r="P32" s="116" t="s">
        <v>55</v>
      </c>
      <c r="Q32" s="123" t="s">
        <v>55</v>
      </c>
    </row>
    <row r="33" spans="1:17" s="21" customFormat="1" ht="25.5" customHeight="1">
      <c r="A33" s="14" t="s">
        <v>78</v>
      </c>
      <c r="B33" s="7" t="s">
        <v>29</v>
      </c>
      <c r="C33" s="135" t="s">
        <v>94</v>
      </c>
      <c r="D33" s="101"/>
      <c r="E33" s="102"/>
      <c r="F33" s="101"/>
      <c r="G33" s="103"/>
      <c r="H33" s="56"/>
      <c r="I33" s="68"/>
      <c r="J33" s="69"/>
      <c r="K33" s="69"/>
      <c r="L33" s="69"/>
      <c r="M33" s="69"/>
      <c r="N33" s="71"/>
      <c r="O33" s="67"/>
      <c r="P33" s="116" t="s">
        <v>55</v>
      </c>
      <c r="Q33" s="123" t="s">
        <v>55</v>
      </c>
    </row>
    <row r="34" spans="1:17" s="21" customFormat="1" ht="22.5" customHeight="1">
      <c r="A34" s="15"/>
      <c r="B34" s="7"/>
      <c r="C34" s="136"/>
      <c r="D34" s="101"/>
      <c r="E34" s="102"/>
      <c r="F34" s="101"/>
      <c r="G34" s="103"/>
      <c r="H34" s="56"/>
      <c r="I34" s="68"/>
      <c r="J34" s="69"/>
      <c r="K34" s="69"/>
      <c r="L34" s="69"/>
      <c r="M34" s="69"/>
      <c r="N34" s="71"/>
      <c r="O34" s="67"/>
      <c r="P34" s="116"/>
      <c r="Q34" s="123"/>
    </row>
    <row r="35" spans="1:17" s="21" customFormat="1" ht="25.5" customHeight="1">
      <c r="A35" s="84" t="s">
        <v>87</v>
      </c>
      <c r="B35" s="7" t="s">
        <v>27</v>
      </c>
      <c r="C35" s="135" t="s">
        <v>101</v>
      </c>
      <c r="D35" s="101"/>
      <c r="E35" s="102"/>
      <c r="F35" s="101"/>
      <c r="G35" s="103"/>
      <c r="H35" s="56"/>
      <c r="I35" s="68"/>
      <c r="J35" s="69"/>
      <c r="K35" s="69"/>
      <c r="L35" s="69"/>
      <c r="M35" s="69"/>
      <c r="N35" s="71"/>
      <c r="O35" s="67"/>
      <c r="P35" s="116"/>
      <c r="Q35" s="123"/>
    </row>
    <row r="36" spans="1:17" s="21" customFormat="1" ht="22.5" customHeight="1">
      <c r="A36" s="16"/>
      <c r="B36" s="17"/>
      <c r="C36" s="136"/>
      <c r="D36" s="101"/>
      <c r="E36" s="102"/>
      <c r="F36" s="101"/>
      <c r="G36" s="103"/>
      <c r="H36" s="70"/>
      <c r="I36" s="72"/>
      <c r="J36" s="73"/>
      <c r="K36" s="73"/>
      <c r="L36" s="73"/>
      <c r="M36" s="73"/>
      <c r="N36" s="71"/>
      <c r="O36" s="88"/>
      <c r="P36" s="118"/>
      <c r="Q36" s="125"/>
    </row>
    <row r="37" spans="1:17" s="21" customFormat="1" ht="19.5" customHeight="1" thickBot="1">
      <c r="A37" s="93"/>
      <c r="B37" s="18"/>
      <c r="C37" s="74"/>
      <c r="D37" s="105"/>
      <c r="E37" s="106"/>
      <c r="F37" s="105"/>
      <c r="G37" s="107"/>
      <c r="H37" s="75"/>
      <c r="I37" s="76" t="s">
        <v>56</v>
      </c>
      <c r="J37" s="77" t="s">
        <v>57</v>
      </c>
      <c r="K37" s="77" t="s">
        <v>58</v>
      </c>
      <c r="L37" s="77" t="s">
        <v>59</v>
      </c>
      <c r="M37" s="77" t="s">
        <v>60</v>
      </c>
      <c r="N37" s="78" t="s">
        <v>61</v>
      </c>
      <c r="O37" s="5"/>
      <c r="P37" s="119" t="s">
        <v>62</v>
      </c>
      <c r="Q37" s="126" t="s">
        <v>63</v>
      </c>
    </row>
  </sheetData>
  <sheetProtection sheet="1"/>
  <mergeCells count="29">
    <mergeCell ref="G16:G17"/>
    <mergeCell ref="P16:P17"/>
    <mergeCell ref="Q16:Q17"/>
    <mergeCell ref="M4:M5"/>
    <mergeCell ref="H16:H17"/>
    <mergeCell ref="I16:I17"/>
    <mergeCell ref="J16:J17"/>
    <mergeCell ref="K16:K17"/>
    <mergeCell ref="L16:L17"/>
    <mergeCell ref="M16:M17"/>
    <mergeCell ref="P11:Q11"/>
    <mergeCell ref="H11:N11"/>
    <mergeCell ref="O2:Q2"/>
    <mergeCell ref="I8:I9"/>
    <mergeCell ref="J4:J5"/>
    <mergeCell ref="J6:J7"/>
    <mergeCell ref="J8:J9"/>
    <mergeCell ref="O4:P4"/>
    <mergeCell ref="I6:I7"/>
    <mergeCell ref="N16:N17"/>
    <mergeCell ref="C7:C8"/>
    <mergeCell ref="B7:B8"/>
    <mergeCell ref="I2:J2"/>
    <mergeCell ref="K2:M2"/>
    <mergeCell ref="K3:M3"/>
    <mergeCell ref="H4:H5"/>
    <mergeCell ref="H6:H7"/>
    <mergeCell ref="H8:H9"/>
    <mergeCell ref="I4:I5"/>
  </mergeCells>
  <printOptions/>
  <pageMargins left="0.7874015748031497" right="0.7874015748031497" top="0.1968503937007874" bottom="0.5905511811023623" header="0.3937007874015748" footer="0.7874015748031497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</dc:creator>
  <cp:keywords/>
  <dc:description/>
  <cp:lastModifiedBy>埼玉メディカルセンター</cp:lastModifiedBy>
  <cp:lastPrinted>2016-07-22T05:44:31Z</cp:lastPrinted>
  <dcterms:created xsi:type="dcterms:W3CDTF">2011-01-14T07:13:48Z</dcterms:created>
  <dcterms:modified xsi:type="dcterms:W3CDTF">2020-10-14T04:55:36Z</dcterms:modified>
  <cp:category/>
  <cp:version/>
  <cp:contentType/>
  <cp:contentStatus/>
</cp:coreProperties>
</file>