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6440" windowHeight="8430" tabRatio="823" activeTab="0"/>
  </bookViews>
  <sheets>
    <sheet name="SOX＋HER2" sheetId="1" r:id="rId1"/>
  </sheets>
  <definedNames>
    <definedName name="_xlnm.Print_Area" localSheetId="0">'SOX＋HER2'!$A$1:$S$35</definedName>
    <definedName name="Z_5AF54F3A_B2B8_471F_9DC3_488F93E85E4A_.wvu.Cols" localSheetId="0" hidden="1">'SOX＋HER2'!$T:$IV</definedName>
    <definedName name="Z_5AF54F3A_B2B8_471F_9DC3_488F93E85E4A_.wvu.FilterData" localSheetId="0" hidden="1">'SOX＋HER2'!$M$4:$O$4</definedName>
    <definedName name="Z_5AF54F3A_B2B8_471F_9DC3_488F93E85E4A_.wvu.PrintArea" localSheetId="0" hidden="1">'SOX＋HER2'!$A$1:$S$35</definedName>
    <definedName name="Z_5AF54F3A_B2B8_471F_9DC3_488F93E85E4A_.wvu.Rows" localSheetId="0" hidden="1">'SOX＋HER2'!#REF!,'SOX＋HER2'!#REF!</definedName>
    <definedName name="Z_6FE1FD3C_2396_4D4A_9A08_E4DD022E692A_.wvu.Cols" localSheetId="0" hidden="1">'SOX＋HER2'!$T:$IV</definedName>
    <definedName name="Z_6FE1FD3C_2396_4D4A_9A08_E4DD022E692A_.wvu.FilterData" localSheetId="0" hidden="1">'SOX＋HER2'!$M$4:$O$4</definedName>
    <definedName name="Z_6FE1FD3C_2396_4D4A_9A08_E4DD022E692A_.wvu.PrintArea" localSheetId="0" hidden="1">'SOX＋HER2'!$A:$S</definedName>
    <definedName name="Z_6FE1FD3C_2396_4D4A_9A08_E4DD022E692A_.wvu.Rows" localSheetId="0" hidden="1">'SOX＋HER2'!#REF!,'SOX＋HER2'!#REF!</definedName>
  </definedNames>
  <calcPr fullCalcOnLoad="1"/>
</workbook>
</file>

<file path=xl/sharedStrings.xml><?xml version="1.0" encoding="utf-8"?>
<sst xmlns="http://schemas.openxmlformats.org/spreadsheetml/2006/main" count="87" uniqueCount="82">
  <si>
    <t>施行開始日</t>
  </si>
  <si>
    <t>投与方法</t>
  </si>
  <si>
    <t>計算投与量(mg/body)</t>
  </si>
  <si>
    <t>患者情報</t>
  </si>
  <si>
    <t>ID（外来）</t>
  </si>
  <si>
    <t>薬剤</t>
  </si>
  <si>
    <t>day</t>
  </si>
  <si>
    <t>hr</t>
  </si>
  <si>
    <t>年齢</t>
  </si>
  <si>
    <t>患者名（カタカナ）</t>
  </si>
  <si>
    <t>PS</t>
  </si>
  <si>
    <t>身長</t>
  </si>
  <si>
    <t>cm</t>
  </si>
  <si>
    <t>生年月日(西暦)</t>
  </si>
  <si>
    <t>体重</t>
  </si>
  <si>
    <t>kg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</si>
  <si>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</si>
  <si>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</si>
  <si>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t>*実際は計算式の1位を四捨五入したものを投与量とする。</t>
  </si>
  <si>
    <t>ｻｲｸﾙ数</t>
  </si>
  <si>
    <t>効果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</si>
  <si>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</si>
  <si>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</si>
  <si>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</si>
  <si>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</si>
  <si>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</si>
  <si>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</si>
  <si>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</si>
  <si>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S-1</t>
  </si>
  <si>
    <t>p.o.</t>
  </si>
  <si>
    <t>以上　末梢静脈より</t>
  </si>
  <si>
    <t>効果</t>
  </si>
  <si>
    <t>1.5㎡以上</t>
  </si>
  <si>
    <t>mg2×朝,夕食後内服中</t>
  </si>
  <si>
    <t>1.5㎡～1.25㎡</t>
  </si>
  <si>
    <t>1.25㎡未満</t>
  </si>
  <si>
    <r>
      <t>*S-1体表面積=(身長cm)</t>
    </r>
    <r>
      <rPr>
        <vertAlign val="superscript"/>
        <sz val="9"/>
        <color indexed="8"/>
        <rFont val="ＭＳ Ｐゴシック"/>
        <family val="3"/>
      </rPr>
      <t>0.663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0.444</t>
    </r>
    <r>
      <rPr>
        <sz val="9"/>
        <color indexed="8"/>
        <rFont val="ＭＳ Ｐゴシック"/>
        <family val="3"/>
      </rPr>
      <t>x0.008883</t>
    </r>
  </si>
  <si>
    <t>S-1体表面積（㎡）</t>
  </si>
  <si>
    <t>mg＋生食</t>
  </si>
  <si>
    <t>ml</t>
  </si>
  <si>
    <t>②</t>
  </si>
  <si>
    <t>30分   (点滴静注)</t>
  </si>
  <si>
    <t>+</t>
  </si>
  <si>
    <t>初回</t>
  </si>
  <si>
    <t>2回目～</t>
  </si>
  <si>
    <t>①</t>
  </si>
  <si>
    <t>生食100ml</t>
  </si>
  <si>
    <r>
      <t>mg/m</t>
    </r>
    <r>
      <rPr>
        <vertAlign val="superscript"/>
        <sz val="11"/>
        <color indexed="8"/>
        <rFont val="ＭＳ ゴシック"/>
        <family val="3"/>
      </rPr>
      <t>2(*)</t>
    </r>
  </si>
  <si>
    <r>
      <t>注射薬・指示処方箋(内科･外科/胃癌化学療法)</t>
    </r>
    <r>
      <rPr>
        <b/>
        <sz val="20"/>
        <color indexed="8"/>
        <rFont val="ＭＳ ゴシック"/>
        <family val="3"/>
      </rPr>
      <t>　</t>
    </r>
  </si>
  <si>
    <t>ｴｽﾜﾝﾀｲﾎｳ</t>
  </si>
  <si>
    <t>mg/kg</t>
  </si>
  <si>
    <t>l-OHP</t>
  </si>
  <si>
    <t>1～14</t>
  </si>
  <si>
    <t>30分      (点滴静注)</t>
  </si>
  <si>
    <t>③</t>
  </si>
  <si>
    <t>120分 (点滴静注)</t>
  </si>
  <si>
    <t>ｵｷｻﾘﾌﾟﾗﾁﾝ</t>
  </si>
  <si>
    <t>mg＋5%Glu</t>
  </si>
  <si>
    <t>ml</t>
  </si>
  <si>
    <t>④</t>
  </si>
  <si>
    <t>5%Glu 50ml</t>
  </si>
  <si>
    <t>(ライン内フラッシュ用)</t>
  </si>
  <si>
    <t>⑤</t>
  </si>
  <si>
    <t>ﾗｲﾝｷｰﾌﾟ用(点滴静注)</t>
  </si>
  <si>
    <t>(急速静注)</t>
  </si>
  <si>
    <t>day2,3</t>
  </si>
  <si>
    <t>ﾃﾞｶﾄﾞﾛﾝ</t>
  </si>
  <si>
    <t>8mg/日</t>
  </si>
  <si>
    <t>考慮</t>
  </si>
  <si>
    <t>胃癌1-24:SOX(100)+T-mab（2回目以降）(3週毎)</t>
  </si>
  <si>
    <t>(*)ﾄﾗｽﾂｽﾞﾏﾌﾞのみmg/kg</t>
  </si>
  <si>
    <t>T-mab</t>
  </si>
  <si>
    <t>ﾄﾗｽﾂｽﾞﾏﾌﾞBS</t>
  </si>
  <si>
    <t xml:space="preserve">ｸﾞﾗﾆｾﾄﾛﾝ 3mg/50ml + ﾃﾞｷｻｰﾄ 9.9mg </t>
  </si>
  <si>
    <t>ﾄﾗｽﾂｽﾞﾏﾌﾞ150mg：注射用水7.2mL溶解</t>
  </si>
  <si>
    <t>ﾄﾗｽﾂｽﾞﾏﾌﾞ　60mg：注射用水3.0mL溶解</t>
  </si>
  <si>
    <t>少なくとも6ヶ月に1回は、心エコー検査</t>
  </si>
  <si>
    <t>ﾄﾗｽﾂｽﾞﾏﾌﾞ　390mgまでの溶解液：注射用水20ml：1本</t>
  </si>
  <si>
    <t>ﾄﾗｽﾂｽﾞﾏﾌﾞ　391mg以上の溶解液：注射用水20ml：2本</t>
  </si>
  <si>
    <t>ﾄﾗｽﾂｽﾞﾏﾌﾞ溶解液</t>
  </si>
  <si>
    <t>注射用水20ml</t>
  </si>
  <si>
    <t>本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</si>
</sst>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0" borderId="4" applyNumberFormat="0" applyAlignment="0" applyProtection="0"/>
    <xf numFmtId="0" fontId="13" fillId="0" borderId="0">
      <alignment/>
      <protection/>
    </xf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251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14" fillId="0" borderId="13" xfId="61" applyFont="1" applyFill="1" applyBorder="1" applyAlignment="1">
      <alignment horizontal="left"/>
      <protection/>
    </xf>
    <xf numFmtId="0" fontId="15" fillId="0" borderId="14" xfId="61" applyFont="1" applyFill="1" applyBorder="1" applyAlignment="1">
      <alignment horizontal="center"/>
      <protection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4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15" xfId="0" applyNumberFormat="1" applyFont="1" applyFill="1" applyBorder="1" applyAlignment="1" applyProtection="1">
      <alignment horizontal="center" vertical="center"/>
      <protection locked="0"/>
    </xf>
    <xf numFmtId="9" fontId="26" fillId="34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 shrinkToFit="1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15" xfId="0" applyFont="1" applyFill="1" applyBorder="1" applyAlignment="1" applyProtection="1">
      <alignment vertical="center" shrinkToFit="1"/>
      <protection/>
    </xf>
    <xf numFmtId="0" fontId="10" fillId="0" borderId="18" xfId="0" applyFont="1" applyFill="1" applyBorder="1" applyAlignment="1" applyProtection="1">
      <alignment vertical="center"/>
      <protection/>
    </xf>
    <xf numFmtId="176" fontId="30" fillId="0" borderId="18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horizontal="right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18" xfId="0" applyFont="1" applyFill="1" applyBorder="1" applyAlignment="1" applyProtection="1">
      <alignment vertical="center"/>
      <protection locked="0"/>
    </xf>
    <xf numFmtId="0" fontId="30" fillId="0" borderId="18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horizontal="right"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vertical="center" shrinkToFit="1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 applyProtection="1">
      <alignment vertical="center" shrinkToFit="1"/>
      <protection/>
    </xf>
    <xf numFmtId="0" fontId="5" fillId="0" borderId="27" xfId="0" applyFont="1" applyFill="1" applyBorder="1" applyAlignment="1" applyProtection="1">
      <alignment horizontal="left" vertical="center"/>
      <protection/>
    </xf>
    <xf numFmtId="176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176" fontId="10" fillId="0" borderId="24" xfId="0" applyNumberFormat="1" applyFont="1" applyFill="1" applyBorder="1" applyAlignment="1">
      <alignment vertical="center" shrinkToFit="1"/>
    </xf>
    <xf numFmtId="177" fontId="5" fillId="0" borderId="29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6" fontId="10" fillId="0" borderId="21" xfId="0" applyNumberFormat="1" applyFont="1" applyFill="1" applyBorder="1" applyAlignment="1">
      <alignment vertical="center" shrinkToFit="1"/>
    </xf>
    <xf numFmtId="0" fontId="0" fillId="0" borderId="17" xfId="0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9" fontId="5" fillId="0" borderId="29" xfId="0" applyNumberFormat="1" applyFont="1" applyFill="1" applyBorder="1" applyAlignment="1">
      <alignment horizontal="center" vertical="center"/>
    </xf>
    <xf numFmtId="9" fontId="5" fillId="0" borderId="24" xfId="0" applyNumberFormat="1" applyFont="1" applyFill="1" applyBorder="1" applyAlignment="1">
      <alignment horizontal="center" vertical="center"/>
    </xf>
    <xf numFmtId="9" fontId="5" fillId="0" borderId="3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vertical="center" shrinkToFit="1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176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7" fillId="0" borderId="33" xfId="0" applyFont="1" applyFill="1" applyBorder="1" applyAlignment="1">
      <alignment vertical="center"/>
    </xf>
    <xf numFmtId="0" fontId="0" fillId="0" borderId="33" xfId="0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0" fontId="5" fillId="0" borderId="35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76" fontId="10" fillId="34" borderId="37" xfId="61" applyNumberFormat="1" applyFont="1" applyFill="1" applyBorder="1" applyAlignment="1" applyProtection="1">
      <alignment horizontal="center"/>
      <protection locked="0"/>
    </xf>
    <xf numFmtId="0" fontId="14" fillId="0" borderId="34" xfId="61" applyFont="1" applyFill="1" applyBorder="1" applyAlignment="1">
      <alignment horizontal="left"/>
      <protection/>
    </xf>
    <xf numFmtId="0" fontId="15" fillId="0" borderId="38" xfId="61" applyFont="1" applyFill="1" applyBorder="1" applyAlignment="1">
      <alignment horizontal="center"/>
      <protection/>
    </xf>
    <xf numFmtId="178" fontId="20" fillId="0" borderId="39" xfId="61" applyNumberFormat="1" applyFont="1" applyFill="1" applyBorder="1" applyAlignment="1">
      <alignment horizontal="center"/>
      <protection/>
    </xf>
    <xf numFmtId="177" fontId="5" fillId="0" borderId="33" xfId="0" applyNumberFormat="1" applyFont="1" applyFill="1" applyBorder="1" applyAlignment="1">
      <alignment horizontal="right" vertical="center"/>
    </xf>
    <xf numFmtId="177" fontId="5" fillId="0" borderId="34" xfId="0" applyNumberFormat="1" applyFont="1" applyFill="1" applyBorder="1" applyAlignment="1">
      <alignment horizontal="right" vertical="center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>
      <alignment horizontal="center" vertical="center"/>
    </xf>
    <xf numFmtId="179" fontId="5" fillId="34" borderId="37" xfId="0" applyNumberFormat="1" applyFont="1" applyFill="1" applyBorder="1" applyAlignment="1">
      <alignment vertical="center" shrinkToFit="1"/>
    </xf>
    <xf numFmtId="0" fontId="15" fillId="0" borderId="50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176" fontId="5" fillId="0" borderId="50" xfId="0" applyNumberFormat="1" applyFont="1" applyFill="1" applyBorder="1" applyAlignment="1">
      <alignment horizontal="right" vertical="center"/>
    </xf>
    <xf numFmtId="176" fontId="5" fillId="0" borderId="41" xfId="0" applyNumberFormat="1" applyFont="1" applyFill="1" applyBorder="1" applyAlignment="1">
      <alignment horizontal="right" vertical="center"/>
    </xf>
    <xf numFmtId="0" fontId="5" fillId="0" borderId="51" xfId="0" applyFont="1" applyFill="1" applyBorder="1" applyAlignment="1" applyProtection="1">
      <alignment vertical="center"/>
      <protection/>
    </xf>
    <xf numFmtId="176" fontId="5" fillId="0" borderId="51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right" vertical="center" shrinkToFit="1"/>
      <protection locked="0"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5" fillId="0" borderId="27" xfId="0" applyFont="1" applyFill="1" applyBorder="1" applyAlignment="1" applyProtection="1">
      <alignment horizontal="left" vertical="center"/>
      <protection locked="0"/>
    </xf>
    <xf numFmtId="176" fontId="5" fillId="0" borderId="27" xfId="0" applyNumberFormat="1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 applyProtection="1">
      <alignment horizontal="left" vertical="center"/>
      <protection locked="0"/>
    </xf>
    <xf numFmtId="0" fontId="0" fillId="33" borderId="52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/>
    </xf>
    <xf numFmtId="176" fontId="10" fillId="0" borderId="55" xfId="0" applyNumberFormat="1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8" fontId="9" fillId="0" borderId="56" xfId="0" applyNumberFormat="1" applyFont="1" applyFill="1" applyBorder="1" applyAlignment="1">
      <alignment vertical="center"/>
    </xf>
    <xf numFmtId="0" fontId="0" fillId="0" borderId="28" xfId="0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>
      <alignment horizontal="right" vertical="center"/>
    </xf>
    <xf numFmtId="176" fontId="5" fillId="0" borderId="18" xfId="0" applyNumberFormat="1" applyFont="1" applyFill="1" applyBorder="1" applyAlignment="1" applyProtection="1">
      <alignment horizontal="right" vertical="center"/>
      <protection locked="0"/>
    </xf>
    <xf numFmtId="0" fontId="5" fillId="0" borderId="18" xfId="0" applyFont="1" applyFill="1" applyBorder="1" applyAlignment="1" applyProtection="1">
      <alignment vertical="center" shrinkToFit="1"/>
      <protection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35" borderId="45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shrinkToFit="1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23" fillId="33" borderId="0" xfId="0" applyFont="1" applyFill="1" applyAlignment="1" applyProtection="1">
      <alignment vertical="center"/>
      <protection/>
    </xf>
    <xf numFmtId="0" fontId="25" fillId="35" borderId="0" xfId="0" applyFont="1" applyFill="1" applyBorder="1" applyAlignment="1" applyProtection="1">
      <alignment vertical="center"/>
      <protection/>
    </xf>
    <xf numFmtId="176" fontId="25" fillId="35" borderId="0" xfId="0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176" fontId="1" fillId="33" borderId="0" xfId="0" applyNumberFormat="1" applyFont="1" applyFill="1" applyBorder="1" applyAlignment="1" applyProtection="1">
      <alignment vertical="center"/>
      <protection/>
    </xf>
    <xf numFmtId="0" fontId="1" fillId="35" borderId="0" xfId="0" applyFont="1" applyFill="1" applyBorder="1" applyAlignment="1" applyProtection="1">
      <alignment vertical="center"/>
      <protection/>
    </xf>
    <xf numFmtId="0" fontId="25" fillId="35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24" fillId="35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29" fillId="33" borderId="0" xfId="0" applyFont="1" applyFill="1" applyBorder="1" applyAlignment="1" applyProtection="1">
      <alignment vertical="center"/>
      <protection/>
    </xf>
    <xf numFmtId="176" fontId="2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0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9" fillId="33" borderId="61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4" fontId="8" fillId="0" borderId="40" xfId="0" applyNumberFormat="1" applyFont="1" applyFill="1" applyBorder="1" applyAlignment="1" applyProtection="1">
      <alignment horizontal="left" vertical="center"/>
      <protection locked="0"/>
    </xf>
    <xf numFmtId="0" fontId="0" fillId="0" borderId="40" xfId="0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center"/>
      <protection locked="0"/>
    </xf>
    <xf numFmtId="0" fontId="9" fillId="33" borderId="0" xfId="0" applyFont="1" applyFill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10" fillId="0" borderId="50" xfId="0" applyFont="1" applyFill="1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7" fillId="0" borderId="42" xfId="0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8" fillId="0" borderId="1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14" fontId="16" fillId="0" borderId="14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Font="1" applyFill="1" applyBorder="1" applyAlignment="1" applyProtection="1">
      <alignment vertical="center"/>
      <protection locked="0"/>
    </xf>
    <xf numFmtId="0" fontId="17" fillId="0" borderId="38" xfId="0" applyFont="1" applyFill="1" applyBorder="1" applyAlignment="1" applyProtection="1">
      <alignment vertical="center"/>
      <protection locked="0"/>
    </xf>
    <xf numFmtId="0" fontId="18" fillId="0" borderId="49" xfId="0" applyFont="1" applyFill="1" applyBorder="1" applyAlignment="1" applyProtection="1">
      <alignment horizontal="center" vertical="center" shrinkToFit="1"/>
      <protection locked="0"/>
    </xf>
    <xf numFmtId="0" fontId="17" fillId="0" borderId="63" xfId="0" applyFont="1" applyFill="1" applyBorder="1" applyAlignment="1" applyProtection="1">
      <alignment horizontal="center" vertical="center" shrinkToFit="1"/>
      <protection locked="0"/>
    </xf>
    <xf numFmtId="0" fontId="8" fillId="0" borderId="64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3" xfId="0" applyBorder="1" applyAlignment="1">
      <alignment vertical="center"/>
    </xf>
    <xf numFmtId="176" fontId="5" fillId="0" borderId="65" xfId="0" applyNumberFormat="1" applyFont="1" applyFill="1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27" fillId="34" borderId="14" xfId="0" applyFont="1" applyFill="1" applyBorder="1" applyAlignment="1" applyProtection="1">
      <alignment horizontal="center" vertical="center"/>
      <protection locked="0"/>
    </xf>
    <xf numFmtId="0" fontId="28" fillId="34" borderId="14" xfId="0" applyFont="1" applyFill="1" applyBorder="1" applyAlignment="1" applyProtection="1">
      <alignment horizontal="center" vertical="center"/>
      <protection locked="0"/>
    </xf>
    <xf numFmtId="0" fontId="28" fillId="34" borderId="67" xfId="0" applyFont="1" applyFill="1" applyBorder="1" applyAlignment="1" applyProtection="1">
      <alignment horizontal="center" vertical="center"/>
      <protection locked="0"/>
    </xf>
    <xf numFmtId="176" fontId="5" fillId="0" borderId="43" xfId="0" applyNumberFormat="1" applyFont="1" applyFill="1" applyBorder="1" applyAlignment="1">
      <alignment horizontal="center" vertical="center"/>
    </xf>
    <xf numFmtId="176" fontId="5" fillId="0" borderId="68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27" fillId="34" borderId="37" xfId="0" applyFont="1" applyFill="1" applyBorder="1" applyAlignment="1">
      <alignment horizontal="center" vertical="center"/>
    </xf>
    <xf numFmtId="0" fontId="28" fillId="34" borderId="37" xfId="0" applyFont="1" applyFill="1" applyBorder="1" applyAlignment="1">
      <alignment horizontal="center" vertical="center"/>
    </xf>
    <xf numFmtId="0" fontId="28" fillId="34" borderId="39" xfId="0" applyFont="1" applyFill="1" applyBorder="1" applyAlignment="1">
      <alignment vertical="center"/>
    </xf>
    <xf numFmtId="0" fontId="5" fillId="34" borderId="70" xfId="0" applyFont="1" applyFill="1" applyBorder="1" applyAlignment="1" applyProtection="1">
      <alignment vertical="center" shrinkToFit="1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5" fillId="0" borderId="7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2" xfId="0" applyFont="1" applyBorder="1" applyAlignment="1">
      <alignment vertical="center" shrinkToFit="1"/>
    </xf>
    <xf numFmtId="0" fontId="1" fillId="0" borderId="62" xfId="0" applyFont="1" applyBorder="1" applyAlignment="1">
      <alignment vertical="center" shrinkToFit="1"/>
    </xf>
    <xf numFmtId="0" fontId="5" fillId="34" borderId="41" xfId="0" applyFont="1" applyFill="1" applyBorder="1" applyAlignment="1" applyProtection="1">
      <alignment horizontal="center" vertical="center"/>
      <protection locked="0"/>
    </xf>
    <xf numFmtId="0" fontId="1" fillId="34" borderId="28" xfId="0" applyFont="1" applyFill="1" applyBorder="1" applyAlignment="1" applyProtection="1">
      <alignment horizontal="center" vertical="center"/>
      <protection locked="0"/>
    </xf>
    <xf numFmtId="0" fontId="10" fillId="34" borderId="46" xfId="0" applyFont="1" applyFill="1" applyBorder="1" applyAlignment="1" applyProtection="1">
      <alignment horizontal="center" vertical="center"/>
      <protection locked="0"/>
    </xf>
    <xf numFmtId="179" fontId="5" fillId="34" borderId="15" xfId="0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" name="Line 9"/>
        <xdr:cNvSpPr>
          <a:spLocks/>
        </xdr:cNvSpPr>
      </xdr:nvSpPr>
      <xdr:spPr>
        <a:xfrm>
          <a:off x="9734550" y="378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" name="Line 10"/>
        <xdr:cNvSpPr>
          <a:spLocks/>
        </xdr:cNvSpPr>
      </xdr:nvSpPr>
      <xdr:spPr>
        <a:xfrm>
          <a:off x="9734550" y="5715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3" name="Line 11"/>
        <xdr:cNvSpPr>
          <a:spLocks/>
        </xdr:cNvSpPr>
      </xdr:nvSpPr>
      <xdr:spPr>
        <a:xfrm>
          <a:off x="9734550" y="5715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161925</xdr:rowOff>
    </xdr:from>
    <xdr:to>
      <xdr:col>19</xdr:col>
      <xdr:colOff>0</xdr:colOff>
      <xdr:row>29</xdr:row>
      <xdr:rowOff>161925</xdr:rowOff>
    </xdr:to>
    <xdr:sp>
      <xdr:nvSpPr>
        <xdr:cNvPr id="4" name="Line 13"/>
        <xdr:cNvSpPr>
          <a:spLocks/>
        </xdr:cNvSpPr>
      </xdr:nvSpPr>
      <xdr:spPr>
        <a:xfrm>
          <a:off x="9734550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5" name="Line 15"/>
        <xdr:cNvSpPr>
          <a:spLocks/>
        </xdr:cNvSpPr>
      </xdr:nvSpPr>
      <xdr:spPr>
        <a:xfrm>
          <a:off x="9734550" y="378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6" name="Line 16"/>
        <xdr:cNvSpPr>
          <a:spLocks/>
        </xdr:cNvSpPr>
      </xdr:nvSpPr>
      <xdr:spPr>
        <a:xfrm>
          <a:off x="9734550" y="5715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7" name="Line 17"/>
        <xdr:cNvSpPr>
          <a:spLocks/>
        </xdr:cNvSpPr>
      </xdr:nvSpPr>
      <xdr:spPr>
        <a:xfrm>
          <a:off x="9734550" y="5715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161925</xdr:rowOff>
    </xdr:from>
    <xdr:to>
      <xdr:col>19</xdr:col>
      <xdr:colOff>0</xdr:colOff>
      <xdr:row>29</xdr:row>
      <xdr:rowOff>161925</xdr:rowOff>
    </xdr:to>
    <xdr:sp>
      <xdr:nvSpPr>
        <xdr:cNvPr id="8" name="Line 19"/>
        <xdr:cNvSpPr>
          <a:spLocks/>
        </xdr:cNvSpPr>
      </xdr:nvSpPr>
      <xdr:spPr>
        <a:xfrm>
          <a:off x="9734550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9" name="Line 21"/>
        <xdr:cNvSpPr>
          <a:spLocks/>
        </xdr:cNvSpPr>
      </xdr:nvSpPr>
      <xdr:spPr>
        <a:xfrm>
          <a:off x="9734550" y="378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10" name="Line 22"/>
        <xdr:cNvSpPr>
          <a:spLocks/>
        </xdr:cNvSpPr>
      </xdr:nvSpPr>
      <xdr:spPr>
        <a:xfrm>
          <a:off x="9734550" y="5715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11" name="Line 23"/>
        <xdr:cNvSpPr>
          <a:spLocks/>
        </xdr:cNvSpPr>
      </xdr:nvSpPr>
      <xdr:spPr>
        <a:xfrm>
          <a:off x="9734550" y="5715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161925</xdr:rowOff>
    </xdr:from>
    <xdr:to>
      <xdr:col>19</xdr:col>
      <xdr:colOff>0</xdr:colOff>
      <xdr:row>29</xdr:row>
      <xdr:rowOff>161925</xdr:rowOff>
    </xdr:to>
    <xdr:sp>
      <xdr:nvSpPr>
        <xdr:cNvPr id="12" name="Line 25"/>
        <xdr:cNvSpPr>
          <a:spLocks/>
        </xdr:cNvSpPr>
      </xdr:nvSpPr>
      <xdr:spPr>
        <a:xfrm>
          <a:off x="9734550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3" name="Line 27"/>
        <xdr:cNvSpPr>
          <a:spLocks/>
        </xdr:cNvSpPr>
      </xdr:nvSpPr>
      <xdr:spPr>
        <a:xfrm>
          <a:off x="9734550" y="378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>
          <a:off x="9734550" y="5715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>
          <a:off x="9734550" y="5715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161925</xdr:rowOff>
    </xdr:from>
    <xdr:to>
      <xdr:col>19</xdr:col>
      <xdr:colOff>0</xdr:colOff>
      <xdr:row>29</xdr:row>
      <xdr:rowOff>161925</xdr:rowOff>
    </xdr:to>
    <xdr:sp>
      <xdr:nvSpPr>
        <xdr:cNvPr id="16" name="Line 31"/>
        <xdr:cNvSpPr>
          <a:spLocks/>
        </xdr:cNvSpPr>
      </xdr:nvSpPr>
      <xdr:spPr>
        <a:xfrm>
          <a:off x="9734550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7" name="Line 33"/>
        <xdr:cNvSpPr>
          <a:spLocks/>
        </xdr:cNvSpPr>
      </xdr:nvSpPr>
      <xdr:spPr>
        <a:xfrm>
          <a:off x="9734550" y="378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18" name="Line 34"/>
        <xdr:cNvSpPr>
          <a:spLocks/>
        </xdr:cNvSpPr>
      </xdr:nvSpPr>
      <xdr:spPr>
        <a:xfrm>
          <a:off x="9734550" y="5715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19" name="Line 35"/>
        <xdr:cNvSpPr>
          <a:spLocks/>
        </xdr:cNvSpPr>
      </xdr:nvSpPr>
      <xdr:spPr>
        <a:xfrm>
          <a:off x="9734550" y="5715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161925</xdr:rowOff>
    </xdr:from>
    <xdr:to>
      <xdr:col>19</xdr:col>
      <xdr:colOff>0</xdr:colOff>
      <xdr:row>29</xdr:row>
      <xdr:rowOff>161925</xdr:rowOff>
    </xdr:to>
    <xdr:sp>
      <xdr:nvSpPr>
        <xdr:cNvPr id="20" name="Line 37"/>
        <xdr:cNvSpPr>
          <a:spLocks/>
        </xdr:cNvSpPr>
      </xdr:nvSpPr>
      <xdr:spPr>
        <a:xfrm>
          <a:off x="9734550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152400</xdr:rowOff>
    </xdr:from>
    <xdr:to>
      <xdr:col>19</xdr:col>
      <xdr:colOff>0</xdr:colOff>
      <xdr:row>20</xdr:row>
      <xdr:rowOff>152400</xdr:rowOff>
    </xdr:to>
    <xdr:sp>
      <xdr:nvSpPr>
        <xdr:cNvPr id="21" name="Line 9"/>
        <xdr:cNvSpPr>
          <a:spLocks/>
        </xdr:cNvSpPr>
      </xdr:nvSpPr>
      <xdr:spPr>
        <a:xfrm>
          <a:off x="9734550" y="4210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152400</xdr:rowOff>
    </xdr:from>
    <xdr:to>
      <xdr:col>19</xdr:col>
      <xdr:colOff>0</xdr:colOff>
      <xdr:row>20</xdr:row>
      <xdr:rowOff>152400</xdr:rowOff>
    </xdr:to>
    <xdr:sp>
      <xdr:nvSpPr>
        <xdr:cNvPr id="22" name="Line 15"/>
        <xdr:cNvSpPr>
          <a:spLocks/>
        </xdr:cNvSpPr>
      </xdr:nvSpPr>
      <xdr:spPr>
        <a:xfrm>
          <a:off x="9734550" y="4210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152400</xdr:rowOff>
    </xdr:from>
    <xdr:to>
      <xdr:col>19</xdr:col>
      <xdr:colOff>0</xdr:colOff>
      <xdr:row>20</xdr:row>
      <xdr:rowOff>152400</xdr:rowOff>
    </xdr:to>
    <xdr:sp>
      <xdr:nvSpPr>
        <xdr:cNvPr id="23" name="Line 21"/>
        <xdr:cNvSpPr>
          <a:spLocks/>
        </xdr:cNvSpPr>
      </xdr:nvSpPr>
      <xdr:spPr>
        <a:xfrm>
          <a:off x="9734550" y="4210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152400</xdr:rowOff>
    </xdr:from>
    <xdr:to>
      <xdr:col>19</xdr:col>
      <xdr:colOff>0</xdr:colOff>
      <xdr:row>20</xdr:row>
      <xdr:rowOff>152400</xdr:rowOff>
    </xdr:to>
    <xdr:sp>
      <xdr:nvSpPr>
        <xdr:cNvPr id="24" name="Line 27"/>
        <xdr:cNvSpPr>
          <a:spLocks/>
        </xdr:cNvSpPr>
      </xdr:nvSpPr>
      <xdr:spPr>
        <a:xfrm>
          <a:off x="9734550" y="4210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152400</xdr:rowOff>
    </xdr:from>
    <xdr:to>
      <xdr:col>19</xdr:col>
      <xdr:colOff>0</xdr:colOff>
      <xdr:row>20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9734550" y="4210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5"/>
  <sheetViews>
    <sheetView tabSelected="1" zoomScalePageLayoutView="0" workbookViewId="0" topLeftCell="A1">
      <selection activeCell="I15" sqref="I15"/>
    </sheetView>
  </sheetViews>
  <sheetFormatPr defaultColWidth="0" defaultRowHeight="0" customHeight="1" zeroHeight="1"/>
  <cols>
    <col min="1" max="1" width="1.421875" style="28" customWidth="1"/>
    <col min="2" max="2" width="2.8515625" style="28" customWidth="1"/>
    <col min="3" max="3" width="20.57421875" style="28" customWidth="1"/>
    <col min="4" max="4" width="15.57421875" style="28" customWidth="1"/>
    <col min="5" max="5" width="8.57421875" style="57" customWidth="1"/>
    <col min="6" max="6" width="10.00390625" style="28" customWidth="1"/>
    <col min="7" max="7" width="6.421875" style="58" customWidth="1"/>
    <col min="8" max="8" width="3.8515625" style="28" customWidth="1"/>
    <col min="9" max="12" width="7.57421875" style="28" customWidth="1"/>
    <col min="13" max="13" width="7.140625" style="28" customWidth="1"/>
    <col min="14" max="17" width="7.57421875" style="28" customWidth="1"/>
    <col min="18" max="18" width="7.421875" style="28" customWidth="1"/>
    <col min="19" max="19" width="1.57421875" style="28" customWidth="1"/>
    <col min="20" max="20" width="3.7109375" style="26" hidden="1" customWidth="1"/>
    <col min="21" max="21" width="3.8515625" style="27" hidden="1" customWidth="1"/>
    <col min="22" max="22" width="4.7109375" style="26" hidden="1" customWidth="1"/>
    <col min="23" max="24" width="3.421875" style="26" hidden="1" customWidth="1"/>
    <col min="25" max="25" width="5.28125" style="26" hidden="1" customWidth="1"/>
    <col min="26" max="26" width="3.8515625" style="26" hidden="1" customWidth="1"/>
    <col min="27" max="27" width="5.28125" style="26" hidden="1" customWidth="1"/>
    <col min="28" max="28" width="4.7109375" style="26" hidden="1" customWidth="1"/>
    <col min="29" max="33" width="5.28125" style="26" hidden="1" customWidth="1"/>
    <col min="34" max="34" width="4.28125" style="26" hidden="1" customWidth="1"/>
    <col min="35" max="16384" width="0" style="28" hidden="1" customWidth="1"/>
  </cols>
  <sheetData>
    <row r="1" spans="1:34" ht="24">
      <c r="A1" s="1"/>
      <c r="B1" s="1"/>
      <c r="C1" s="2" t="s">
        <v>48</v>
      </c>
      <c r="D1" s="3"/>
      <c r="E1" s="4"/>
      <c r="F1" s="5"/>
      <c r="G1" s="6"/>
      <c r="H1" s="5"/>
      <c r="I1" s="1"/>
      <c r="J1" s="7" t="s">
        <v>69</v>
      </c>
      <c r="K1" s="1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 thickBot="1">
      <c r="A2" s="10"/>
      <c r="B2" s="10"/>
      <c r="C2" s="11"/>
      <c r="D2" s="12"/>
      <c r="E2" s="13"/>
      <c r="F2" s="14"/>
      <c r="G2" s="15"/>
      <c r="H2" s="14"/>
      <c r="I2" s="16" t="s">
        <v>70</v>
      </c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92" t="s">
        <v>0</v>
      </c>
      <c r="D3" s="187"/>
      <c r="E3" s="188"/>
      <c r="F3" s="189"/>
      <c r="G3" s="190"/>
      <c r="H3" s="186"/>
      <c r="I3" s="191" t="s">
        <v>1</v>
      </c>
      <c r="J3" s="192"/>
      <c r="K3" s="192"/>
      <c r="L3" s="193"/>
      <c r="M3" s="194" t="s">
        <v>2</v>
      </c>
      <c r="N3" s="195"/>
      <c r="O3" s="196"/>
      <c r="P3" s="182" t="s">
        <v>3</v>
      </c>
      <c r="Q3" s="183"/>
      <c r="R3" s="184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212" t="s">
        <v>4</v>
      </c>
      <c r="D4" s="197"/>
      <c r="E4" s="198"/>
      <c r="F4" s="199"/>
      <c r="G4" s="190"/>
      <c r="H4" s="186"/>
      <c r="I4" s="95" t="s">
        <v>5</v>
      </c>
      <c r="J4" s="96" t="s">
        <v>50</v>
      </c>
      <c r="K4" s="96" t="s">
        <v>6</v>
      </c>
      <c r="L4" s="97" t="s">
        <v>7</v>
      </c>
      <c r="M4" s="85">
        <v>1</v>
      </c>
      <c r="N4" s="86">
        <v>0.8</v>
      </c>
      <c r="O4" s="87">
        <v>0.6</v>
      </c>
      <c r="P4" s="18"/>
      <c r="Q4" s="19"/>
      <c r="R4" s="98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234"/>
      <c r="D5" s="200"/>
      <c r="E5" s="201"/>
      <c r="F5" s="202"/>
      <c r="G5" s="71"/>
      <c r="H5" s="93" t="s">
        <v>43</v>
      </c>
      <c r="I5" s="76" t="s">
        <v>71</v>
      </c>
      <c r="J5" s="68">
        <v>8</v>
      </c>
      <c r="K5" s="68">
        <v>1</v>
      </c>
      <c r="L5" s="69">
        <v>1.5</v>
      </c>
      <c r="M5" s="77">
        <f>R9*J5</f>
        <v>0</v>
      </c>
      <c r="N5" s="78"/>
      <c r="O5" s="79"/>
      <c r="P5" s="82" t="s">
        <v>8</v>
      </c>
      <c r="Q5" s="207"/>
      <c r="R5" s="208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>
      <c r="A6" s="10"/>
      <c r="B6" s="10"/>
      <c r="C6" s="219" t="s">
        <v>9</v>
      </c>
      <c r="D6" s="209"/>
      <c r="E6" s="210"/>
      <c r="F6" s="211"/>
      <c r="G6" s="71"/>
      <c r="H6" s="94" t="s">
        <v>44</v>
      </c>
      <c r="I6" s="80" t="s">
        <v>71</v>
      </c>
      <c r="J6" s="59">
        <v>6</v>
      </c>
      <c r="K6" s="59">
        <v>1</v>
      </c>
      <c r="L6" s="60">
        <v>0.5</v>
      </c>
      <c r="M6" s="61">
        <f>R9*J6</f>
        <v>0</v>
      </c>
      <c r="N6" s="62"/>
      <c r="O6" s="63"/>
      <c r="P6" s="83"/>
      <c r="Q6" s="84"/>
      <c r="R6" s="99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220"/>
      <c r="D7" s="203"/>
      <c r="E7" s="198"/>
      <c r="F7" s="199"/>
      <c r="G7" s="71"/>
      <c r="H7" s="10"/>
      <c r="I7" s="95" t="s">
        <v>5</v>
      </c>
      <c r="J7" s="96" t="s">
        <v>47</v>
      </c>
      <c r="K7" s="96" t="s">
        <v>6</v>
      </c>
      <c r="L7" s="97" t="s">
        <v>7</v>
      </c>
      <c r="M7" s="143"/>
      <c r="N7" s="144"/>
      <c r="O7" s="145"/>
      <c r="P7" s="20" t="s">
        <v>10</v>
      </c>
      <c r="Q7" s="247"/>
      <c r="R7" s="248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221"/>
      <c r="D8" s="204"/>
      <c r="E8" s="205"/>
      <c r="F8" s="206"/>
      <c r="G8" s="185"/>
      <c r="H8" s="186"/>
      <c r="I8" s="147" t="s">
        <v>51</v>
      </c>
      <c r="J8" s="130">
        <v>100</v>
      </c>
      <c r="K8" s="131">
        <v>1</v>
      </c>
      <c r="L8" s="132">
        <v>2</v>
      </c>
      <c r="M8" s="133">
        <f>R10*J8</f>
        <v>0</v>
      </c>
      <c r="N8" s="134">
        <f>M8*0.8</f>
        <v>0</v>
      </c>
      <c r="O8" s="135">
        <f>M8*0.6</f>
        <v>0</v>
      </c>
      <c r="P8" s="21" t="s">
        <v>11</v>
      </c>
      <c r="Q8" s="22" t="s">
        <v>12</v>
      </c>
      <c r="R8" s="100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212" t="s">
        <v>13</v>
      </c>
      <c r="D9" s="214"/>
      <c r="E9" s="215"/>
      <c r="F9" s="217"/>
      <c r="G9" s="185"/>
      <c r="H9" s="186"/>
      <c r="I9" s="148" t="s">
        <v>28</v>
      </c>
      <c r="J9" s="68">
        <v>80</v>
      </c>
      <c r="K9" s="68" t="s">
        <v>52</v>
      </c>
      <c r="L9" s="69" t="s">
        <v>29</v>
      </c>
      <c r="M9" s="104">
        <v>120</v>
      </c>
      <c r="N9" s="225" t="s">
        <v>32</v>
      </c>
      <c r="O9" s="226"/>
      <c r="P9" s="21" t="s">
        <v>14</v>
      </c>
      <c r="Q9" s="22" t="s">
        <v>15</v>
      </c>
      <c r="R9" s="100"/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Bot="1">
      <c r="A10" s="10"/>
      <c r="B10" s="10"/>
      <c r="C10" s="213"/>
      <c r="D10" s="216"/>
      <c r="E10" s="216"/>
      <c r="F10" s="218"/>
      <c r="G10" s="71"/>
      <c r="H10" s="24"/>
      <c r="I10" s="149" t="s">
        <v>37</v>
      </c>
      <c r="J10" s="150"/>
      <c r="K10" s="151">
        <f>POWER(R9,0.444)*POWER(R8,0.663)*88.83/10000</f>
        <v>0</v>
      </c>
      <c r="L10" s="146"/>
      <c r="M10" s="64">
        <v>100</v>
      </c>
      <c r="N10" s="232" t="s">
        <v>34</v>
      </c>
      <c r="O10" s="233"/>
      <c r="P10" s="101" t="s">
        <v>16</v>
      </c>
      <c r="Q10" s="102" t="s">
        <v>17</v>
      </c>
      <c r="R10" s="103">
        <f>POWER(R9,0.425)*POWER(R8,0.725)*71.84/10000</f>
        <v>0</v>
      </c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 thickBot="1">
      <c r="A11" s="162"/>
      <c r="B11" s="162"/>
      <c r="C11" s="163"/>
      <c r="D11" s="163"/>
      <c r="E11" s="163"/>
      <c r="F11" s="163"/>
      <c r="G11" s="71"/>
      <c r="H11" s="37" t="s">
        <v>74</v>
      </c>
      <c r="I11" s="65"/>
      <c r="J11" s="66"/>
      <c r="K11" s="67"/>
      <c r="L11" s="70"/>
      <c r="M11" s="105">
        <v>80</v>
      </c>
      <c r="N11" s="230" t="s">
        <v>35</v>
      </c>
      <c r="O11" s="231"/>
      <c r="P11" s="23"/>
      <c r="Q11" s="23"/>
      <c r="R11" s="23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1.25" customHeight="1">
      <c r="A12" s="162"/>
      <c r="B12" s="162"/>
      <c r="C12" s="163"/>
      <c r="D12" s="163"/>
      <c r="E12" s="163"/>
      <c r="F12" s="163"/>
      <c r="G12" s="71"/>
      <c r="H12" s="37" t="s">
        <v>75</v>
      </c>
      <c r="I12" s="10"/>
      <c r="J12" s="10"/>
      <c r="K12" s="10"/>
      <c r="L12" s="10"/>
      <c r="M12" s="10"/>
      <c r="N12" s="24" t="s">
        <v>18</v>
      </c>
      <c r="O12" s="10"/>
      <c r="P12" s="10"/>
      <c r="Q12" s="10"/>
      <c r="R12" s="10"/>
      <c r="S12" s="14"/>
      <c r="T12" s="8"/>
      <c r="U12" s="9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2" customHeight="1" thickBot="1">
      <c r="A13" s="162"/>
      <c r="B13" s="162"/>
      <c r="C13" s="164"/>
      <c r="D13" s="165"/>
      <c r="E13" s="165"/>
      <c r="F13" s="163"/>
      <c r="G13" s="71"/>
      <c r="H13" s="24"/>
      <c r="I13" s="10"/>
      <c r="J13" s="10"/>
      <c r="K13" s="10"/>
      <c r="L13" s="10"/>
      <c r="M13" s="10"/>
      <c r="N13" s="24" t="s">
        <v>36</v>
      </c>
      <c r="O13" s="10"/>
      <c r="P13" s="10"/>
      <c r="Q13" s="10"/>
      <c r="R13" s="10"/>
      <c r="S13" s="14"/>
      <c r="T13" s="8"/>
      <c r="U13" s="9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22" ht="15.75" customHeight="1">
      <c r="A14" s="162"/>
      <c r="B14" s="166"/>
      <c r="C14" s="167" t="s">
        <v>76</v>
      </c>
      <c r="D14" s="168"/>
      <c r="E14" s="169"/>
      <c r="F14" s="170"/>
      <c r="G14" s="235" t="s">
        <v>19</v>
      </c>
      <c r="H14" s="236"/>
      <c r="I14" s="249">
        <v>1</v>
      </c>
      <c r="J14" s="106">
        <f>I14+1</f>
        <v>2</v>
      </c>
      <c r="K14" s="106">
        <f>J14+1</f>
        <v>3</v>
      </c>
      <c r="L14" s="106">
        <f>K14+1</f>
        <v>4</v>
      </c>
      <c r="M14" s="107" t="s">
        <v>31</v>
      </c>
      <c r="N14" s="106">
        <f>I14+4</f>
        <v>5</v>
      </c>
      <c r="O14" s="106">
        <f>J14+4</f>
        <v>6</v>
      </c>
      <c r="P14" s="106">
        <f>K14+4</f>
        <v>7</v>
      </c>
      <c r="Q14" s="106">
        <f>L14+4</f>
        <v>8</v>
      </c>
      <c r="R14" s="128" t="s">
        <v>20</v>
      </c>
      <c r="S14" s="10"/>
      <c r="T14" s="25"/>
      <c r="U14" s="26"/>
      <c r="V14" s="27"/>
    </row>
    <row r="15" spans="1:19" ht="15.75" customHeight="1">
      <c r="A15" s="162"/>
      <c r="B15" s="166"/>
      <c r="C15" s="171" t="s">
        <v>77</v>
      </c>
      <c r="D15" s="172"/>
      <c r="E15" s="172"/>
      <c r="F15" s="173"/>
      <c r="G15" s="222" t="s">
        <v>21</v>
      </c>
      <c r="H15" s="223"/>
      <c r="I15" s="250">
        <v>43831</v>
      </c>
      <c r="J15" s="29">
        <f>I15+21</f>
        <v>43852</v>
      </c>
      <c r="K15" s="29">
        <f>J15+21</f>
        <v>43873</v>
      </c>
      <c r="L15" s="29">
        <f>K15+21</f>
        <v>43894</v>
      </c>
      <c r="M15" s="29"/>
      <c r="N15" s="29">
        <f>L15+21</f>
        <v>43915</v>
      </c>
      <c r="O15" s="29">
        <f>N15+21</f>
        <v>43936</v>
      </c>
      <c r="P15" s="29">
        <f>O15+21</f>
        <v>43957</v>
      </c>
      <c r="Q15" s="29">
        <f>P15+21</f>
        <v>43978</v>
      </c>
      <c r="R15" s="129"/>
      <c r="S15" s="10"/>
    </row>
    <row r="16" spans="1:19" ht="15.75" customHeight="1">
      <c r="A16" s="162"/>
      <c r="B16" s="166"/>
      <c r="C16" s="171" t="s">
        <v>78</v>
      </c>
      <c r="D16" s="172"/>
      <c r="E16" s="174"/>
      <c r="F16" s="175"/>
      <c r="G16" s="222" t="s">
        <v>22</v>
      </c>
      <c r="H16" s="223"/>
      <c r="I16" s="30">
        <v>1</v>
      </c>
      <c r="J16" s="31">
        <v>1</v>
      </c>
      <c r="K16" s="31">
        <v>1</v>
      </c>
      <c r="L16" s="31">
        <v>1</v>
      </c>
      <c r="M16" s="227"/>
      <c r="N16" s="31">
        <v>1</v>
      </c>
      <c r="O16" s="31">
        <v>1</v>
      </c>
      <c r="P16" s="31">
        <v>1</v>
      </c>
      <c r="Q16" s="31">
        <v>1</v>
      </c>
      <c r="R16" s="237"/>
      <c r="S16" s="10"/>
    </row>
    <row r="17" spans="1:19" ht="15.75" customHeight="1">
      <c r="A17" s="162"/>
      <c r="B17" s="166"/>
      <c r="C17" s="176"/>
      <c r="D17" s="177"/>
      <c r="E17" s="177"/>
      <c r="F17" s="175"/>
      <c r="G17" s="222" t="s">
        <v>23</v>
      </c>
      <c r="H17" s="223"/>
      <c r="I17" s="32"/>
      <c r="J17" s="32"/>
      <c r="K17" s="32"/>
      <c r="L17" s="32"/>
      <c r="M17" s="228"/>
      <c r="N17" s="32"/>
      <c r="O17" s="32"/>
      <c r="P17" s="32"/>
      <c r="Q17" s="32"/>
      <c r="R17" s="238"/>
      <c r="S17" s="10"/>
    </row>
    <row r="18" spans="1:19" ht="15.75" customHeight="1" thickBot="1">
      <c r="A18" s="162"/>
      <c r="B18" s="162"/>
      <c r="C18" s="162"/>
      <c r="D18" s="178"/>
      <c r="E18" s="179"/>
      <c r="F18" s="175"/>
      <c r="G18" s="224" t="s">
        <v>24</v>
      </c>
      <c r="H18" s="223"/>
      <c r="I18" s="33"/>
      <c r="J18" s="34"/>
      <c r="K18" s="34"/>
      <c r="L18" s="34"/>
      <c r="M18" s="228"/>
      <c r="N18" s="34"/>
      <c r="O18" s="34"/>
      <c r="P18" s="34"/>
      <c r="Q18" s="34"/>
      <c r="R18" s="238"/>
      <c r="S18" s="10"/>
    </row>
    <row r="19" spans="1:19" ht="19.5" customHeight="1" thickBot="1">
      <c r="A19" s="10"/>
      <c r="B19" s="10"/>
      <c r="C19" s="108" t="s">
        <v>25</v>
      </c>
      <c r="D19" s="243" t="s">
        <v>26</v>
      </c>
      <c r="E19" s="243"/>
      <c r="F19" s="244"/>
      <c r="G19" s="245" t="s">
        <v>27</v>
      </c>
      <c r="H19" s="246"/>
      <c r="I19" s="35" t="s">
        <v>42</v>
      </c>
      <c r="J19" s="35" t="s">
        <v>42</v>
      </c>
      <c r="K19" s="35"/>
      <c r="L19" s="35"/>
      <c r="M19" s="229"/>
      <c r="N19" s="35"/>
      <c r="O19" s="35"/>
      <c r="P19" s="35"/>
      <c r="Q19" s="35"/>
      <c r="R19" s="239"/>
      <c r="S19" s="10"/>
    </row>
    <row r="20" spans="1:38" ht="21.75" customHeight="1">
      <c r="A20" s="10"/>
      <c r="B20" s="109"/>
      <c r="C20" s="88"/>
      <c r="D20" s="89"/>
      <c r="E20" s="90"/>
      <c r="F20" s="89"/>
      <c r="G20" s="89"/>
      <c r="H20" s="91"/>
      <c r="I20" s="36"/>
      <c r="J20" s="36"/>
      <c r="K20" s="36"/>
      <c r="L20" s="114"/>
      <c r="M20" s="118"/>
      <c r="N20" s="120"/>
      <c r="O20" s="121"/>
      <c r="P20" s="121"/>
      <c r="Q20" s="122"/>
      <c r="R20" s="37"/>
      <c r="S20" s="10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I20" s="26"/>
      <c r="AJ20" s="26"/>
      <c r="AK20" s="26"/>
      <c r="AL20" s="26"/>
    </row>
    <row r="21" spans="1:38" ht="21.75" customHeight="1">
      <c r="A21" s="10"/>
      <c r="B21" s="110" t="s">
        <v>45</v>
      </c>
      <c r="C21" s="72" t="s">
        <v>63</v>
      </c>
      <c r="D21" s="73" t="s">
        <v>46</v>
      </c>
      <c r="E21" s="74"/>
      <c r="F21" s="73"/>
      <c r="G21" s="73"/>
      <c r="H21" s="75"/>
      <c r="I21" s="36" t="str">
        <f>TEXT(I19,I19)</f>
        <v>+</v>
      </c>
      <c r="J21" s="36" t="str">
        <f>TEXT(J19,J19)</f>
        <v>+</v>
      </c>
      <c r="K21" s="36">
        <f>TEXT(K19,K19)</f>
      </c>
      <c r="L21" s="115">
        <f>TEXT(L19,L19)</f>
      </c>
      <c r="M21" s="119"/>
      <c r="N21" s="123">
        <f>TEXT(N19,N19)</f>
      </c>
      <c r="O21" s="81">
        <f>TEXT(O19,O19)</f>
      </c>
      <c r="P21" s="81">
        <f>TEXT(P19,P19)</f>
      </c>
      <c r="Q21" s="124">
        <f>TEXT(Q19,Q19)</f>
      </c>
      <c r="R21" s="180" t="s">
        <v>65</v>
      </c>
      <c r="S21" s="10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I21" s="26"/>
      <c r="AJ21" s="26"/>
      <c r="AK21" s="26"/>
      <c r="AL21" s="26"/>
    </row>
    <row r="22" spans="1:38" ht="21.75" customHeight="1">
      <c r="A22" s="10"/>
      <c r="B22" s="110"/>
      <c r="C22" s="72"/>
      <c r="D22" s="73"/>
      <c r="E22" s="74"/>
      <c r="F22" s="73"/>
      <c r="G22" s="73"/>
      <c r="H22" s="75"/>
      <c r="I22" s="36"/>
      <c r="J22" s="36"/>
      <c r="K22" s="36"/>
      <c r="L22" s="114"/>
      <c r="M22" s="119"/>
      <c r="N22" s="123"/>
      <c r="O22" s="81"/>
      <c r="P22" s="81"/>
      <c r="Q22" s="125"/>
      <c r="R22" s="180" t="s">
        <v>66</v>
      </c>
      <c r="S22" s="10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I22" s="26"/>
      <c r="AJ22" s="26"/>
      <c r="AK22" s="26"/>
      <c r="AL22" s="26"/>
    </row>
    <row r="23" spans="1:38" ht="21.75" customHeight="1">
      <c r="A23" s="10"/>
      <c r="B23" s="110" t="s">
        <v>40</v>
      </c>
      <c r="C23" s="38" t="s">
        <v>41</v>
      </c>
      <c r="D23" s="39" t="s">
        <v>72</v>
      </c>
      <c r="E23" s="40">
        <f>ROUND(M6,-1)</f>
        <v>0</v>
      </c>
      <c r="F23" s="41" t="s">
        <v>38</v>
      </c>
      <c r="G23" s="42">
        <v>250</v>
      </c>
      <c r="H23" s="43" t="s">
        <v>39</v>
      </c>
      <c r="I23" s="81" t="str">
        <f>TEXT(I19,I19)</f>
        <v>+</v>
      </c>
      <c r="J23" s="36" t="str">
        <f>TEXT(J19,J19)</f>
        <v>+</v>
      </c>
      <c r="K23" s="36">
        <f>TEXT(K19,K19)</f>
      </c>
      <c r="L23" s="115">
        <f>TEXT(L19,L19)</f>
      </c>
      <c r="M23" s="119"/>
      <c r="N23" s="123">
        <f>TEXT(N19,N19)</f>
      </c>
      <c r="O23" s="81">
        <f>TEXT(O19,O19)</f>
      </c>
      <c r="P23" s="81">
        <f>TEXT(P19,P19)</f>
      </c>
      <c r="Q23" s="124">
        <f>TEXT(Q19,Q19)</f>
      </c>
      <c r="R23" s="181" t="s">
        <v>67</v>
      </c>
      <c r="S23" s="37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I23" s="26"/>
      <c r="AJ23" s="26"/>
      <c r="AK23" s="26"/>
      <c r="AL23" s="26"/>
    </row>
    <row r="24" spans="1:38" ht="21.75" customHeight="1">
      <c r="A24" s="10"/>
      <c r="B24" s="110"/>
      <c r="C24" s="88"/>
      <c r="D24" s="39"/>
      <c r="E24" s="40"/>
      <c r="F24" s="41"/>
      <c r="G24" s="42"/>
      <c r="H24" s="43"/>
      <c r="I24" s="36"/>
      <c r="J24" s="36"/>
      <c r="K24" s="36"/>
      <c r="L24" s="114"/>
      <c r="M24" s="119"/>
      <c r="N24" s="123"/>
      <c r="O24" s="81"/>
      <c r="P24" s="81"/>
      <c r="Q24" s="125"/>
      <c r="R24" s="181" t="s">
        <v>68</v>
      </c>
      <c r="S24" s="37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I24" s="26"/>
      <c r="AJ24" s="26"/>
      <c r="AK24" s="26"/>
      <c r="AL24" s="26"/>
    </row>
    <row r="25" spans="1:38" ht="21.75" customHeight="1">
      <c r="A25" s="10"/>
      <c r="B25" s="111" t="s">
        <v>54</v>
      </c>
      <c r="C25" s="139" t="s">
        <v>53</v>
      </c>
      <c r="D25" s="140" t="s">
        <v>73</v>
      </c>
      <c r="E25" s="141"/>
      <c r="F25" s="140"/>
      <c r="G25" s="140"/>
      <c r="H25" s="142"/>
      <c r="I25" s="81" t="str">
        <f>TEXT(I19,I19)</f>
        <v>+</v>
      </c>
      <c r="J25" s="81" t="str">
        <f>TEXT(J19,J19)</f>
        <v>+</v>
      </c>
      <c r="K25" s="81">
        <f>TEXT(K19,K19)</f>
      </c>
      <c r="L25" s="81">
        <f>TEXT(L19,L19)</f>
      </c>
      <c r="M25" s="119"/>
      <c r="N25" s="123">
        <f>TEXT(N19,N19)</f>
      </c>
      <c r="O25" s="81">
        <f>TEXT(O19,O19)</f>
      </c>
      <c r="P25" s="81">
        <f>TEXT(P19,P19)</f>
      </c>
      <c r="Q25" s="152">
        <f>TEXT(Q19,Q19)</f>
      </c>
      <c r="R25" s="44"/>
      <c r="S25" s="37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I25" s="26"/>
      <c r="AJ25" s="26"/>
      <c r="AK25" s="26"/>
      <c r="AL25" s="26"/>
    </row>
    <row r="26" spans="1:38" ht="21.75" customHeight="1">
      <c r="A26" s="10"/>
      <c r="B26" s="110"/>
      <c r="C26" s="38"/>
      <c r="D26" s="39"/>
      <c r="E26" s="40"/>
      <c r="F26" s="41"/>
      <c r="G26" s="42"/>
      <c r="H26" s="43"/>
      <c r="I26" s="36"/>
      <c r="J26" s="36"/>
      <c r="K26" s="36"/>
      <c r="L26" s="114"/>
      <c r="M26" s="119"/>
      <c r="N26" s="123"/>
      <c r="O26" s="81"/>
      <c r="P26" s="81"/>
      <c r="Q26" s="125"/>
      <c r="R26" s="44"/>
      <c r="S26" s="37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I26" s="26"/>
      <c r="AJ26" s="26"/>
      <c r="AK26" s="26"/>
      <c r="AL26" s="26"/>
    </row>
    <row r="27" spans="1:38" ht="21.75" customHeight="1">
      <c r="A27" s="10"/>
      <c r="B27" s="111" t="s">
        <v>59</v>
      </c>
      <c r="C27" s="52" t="s">
        <v>55</v>
      </c>
      <c r="D27" s="39" t="s">
        <v>56</v>
      </c>
      <c r="E27" s="40">
        <f>ROUND(M8,-1)</f>
        <v>0</v>
      </c>
      <c r="F27" s="41" t="s">
        <v>57</v>
      </c>
      <c r="G27" s="49">
        <v>250</v>
      </c>
      <c r="H27" s="43" t="s">
        <v>58</v>
      </c>
      <c r="I27" s="81" t="str">
        <f>TEXT(I19,I19)</f>
        <v>+</v>
      </c>
      <c r="J27" s="81" t="str">
        <f>TEXT(J19,J19)</f>
        <v>+</v>
      </c>
      <c r="K27" s="81">
        <f>TEXT(K19,K19)</f>
      </c>
      <c r="L27" s="81">
        <f>TEXT(L19,L19)</f>
      </c>
      <c r="M27" s="119"/>
      <c r="N27" s="123">
        <f>TEXT(N19,N19)</f>
      </c>
      <c r="O27" s="81">
        <f>TEXT(O19,O19)</f>
      </c>
      <c r="P27" s="81">
        <f>TEXT(P19,P19)</f>
      </c>
      <c r="Q27" s="152">
        <f>TEXT(Q19,Q19)</f>
      </c>
      <c r="R27" s="44"/>
      <c r="S27" s="37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I27" s="26"/>
      <c r="AJ27" s="26"/>
      <c r="AK27" s="26"/>
      <c r="AL27" s="26"/>
    </row>
    <row r="28" spans="1:38" ht="21.75" customHeight="1">
      <c r="A28" s="10"/>
      <c r="B28" s="110"/>
      <c r="C28" s="38"/>
      <c r="D28" s="39"/>
      <c r="E28" s="40"/>
      <c r="F28" s="41"/>
      <c r="G28" s="42"/>
      <c r="H28" s="43"/>
      <c r="I28" s="81"/>
      <c r="J28" s="81"/>
      <c r="K28" s="81"/>
      <c r="L28" s="114"/>
      <c r="M28" s="119"/>
      <c r="N28" s="123"/>
      <c r="O28" s="81"/>
      <c r="P28" s="81"/>
      <c r="Q28" s="125"/>
      <c r="R28" s="44"/>
      <c r="S28" s="37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I28" s="26"/>
      <c r="AJ28" s="26"/>
      <c r="AK28" s="26"/>
      <c r="AL28" s="26"/>
    </row>
    <row r="29" spans="1:38" ht="21.75" customHeight="1">
      <c r="A29" s="10"/>
      <c r="B29" s="111" t="s">
        <v>62</v>
      </c>
      <c r="C29" s="138" t="s">
        <v>64</v>
      </c>
      <c r="D29" s="136" t="s">
        <v>60</v>
      </c>
      <c r="E29" s="137" t="s">
        <v>61</v>
      </c>
      <c r="F29" s="48"/>
      <c r="G29" s="49"/>
      <c r="H29" s="50"/>
      <c r="I29" s="81" t="str">
        <f>TEXT(I19,I19)</f>
        <v>+</v>
      </c>
      <c r="J29" s="81" t="str">
        <f>TEXT(J19,J19)</f>
        <v>+</v>
      </c>
      <c r="K29" s="81">
        <f>TEXT(K19,K19)</f>
      </c>
      <c r="L29" s="81">
        <f>TEXT(L19,L19)</f>
      </c>
      <c r="M29" s="119"/>
      <c r="N29" s="81">
        <f>TEXT(N19,N19)</f>
      </c>
      <c r="O29" s="81">
        <f>TEXT(O19,O19)</f>
      </c>
      <c r="P29" s="81">
        <f>TEXT(P19,P19)</f>
      </c>
      <c r="Q29" s="124">
        <f>TEXT(Q19,Q19)</f>
      </c>
      <c r="R29" s="44"/>
      <c r="S29" s="37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I29" s="26"/>
      <c r="AJ29" s="26"/>
      <c r="AK29" s="26"/>
      <c r="AL29" s="26"/>
    </row>
    <row r="30" spans="1:38" ht="21.75" customHeight="1">
      <c r="A30" s="10"/>
      <c r="B30" s="111"/>
      <c r="C30" s="52"/>
      <c r="D30" s="46"/>
      <c r="E30" s="47"/>
      <c r="F30" s="48"/>
      <c r="G30" s="49"/>
      <c r="H30" s="50"/>
      <c r="I30" s="51"/>
      <c r="J30" s="51"/>
      <c r="K30" s="51"/>
      <c r="L30" s="115"/>
      <c r="M30" s="119"/>
      <c r="N30" s="111"/>
      <c r="O30" s="51"/>
      <c r="P30" s="51"/>
      <c r="Q30" s="124"/>
      <c r="R30" s="44"/>
      <c r="S30" s="37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I30" s="26"/>
      <c r="AJ30" s="26"/>
      <c r="AK30" s="26"/>
      <c r="AL30" s="26"/>
    </row>
    <row r="31" spans="1:38" ht="21.75" customHeight="1">
      <c r="A31" s="10"/>
      <c r="B31" s="110"/>
      <c r="C31" s="38"/>
      <c r="D31" s="39" t="s">
        <v>49</v>
      </c>
      <c r="E31" s="40">
        <f>IF(K10&gt;1.5,120,IF(K10&gt;1.25,100,80))</f>
        <v>80</v>
      </c>
      <c r="F31" s="41" t="s">
        <v>33</v>
      </c>
      <c r="G31" s="42"/>
      <c r="H31" s="43"/>
      <c r="I31" s="36" t="str">
        <f>TEXT(I19,I19)</f>
        <v>+</v>
      </c>
      <c r="J31" s="36" t="str">
        <f>TEXT(J19,J19)</f>
        <v>+</v>
      </c>
      <c r="K31" s="36">
        <f>TEXT(K19,K19)</f>
      </c>
      <c r="L31" s="115">
        <f>TEXT(L19,L19)</f>
      </c>
      <c r="M31" s="119"/>
      <c r="N31" s="123">
        <f>TEXT(N19,N19)</f>
      </c>
      <c r="O31" s="81">
        <f>TEXT(O19,O19)</f>
      </c>
      <c r="P31" s="81">
        <f>TEXT(P19,P19)</f>
      </c>
      <c r="Q31" s="124">
        <f>TEXT(Q19,Q19)</f>
      </c>
      <c r="R31" s="44"/>
      <c r="S31" s="37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I31" s="26"/>
      <c r="AJ31" s="26"/>
      <c r="AK31" s="26"/>
      <c r="AL31" s="26"/>
    </row>
    <row r="32" spans="1:38" ht="21.75" customHeight="1">
      <c r="A32" s="10"/>
      <c r="B32" s="110"/>
      <c r="C32" s="156"/>
      <c r="D32" s="161"/>
      <c r="E32" s="40"/>
      <c r="F32" s="41"/>
      <c r="G32" s="42"/>
      <c r="H32" s="43"/>
      <c r="I32" s="157"/>
      <c r="J32" s="157"/>
      <c r="K32" s="157"/>
      <c r="L32" s="116"/>
      <c r="M32" s="119"/>
      <c r="N32" s="158"/>
      <c r="O32" s="157"/>
      <c r="P32" s="157"/>
      <c r="Q32" s="126"/>
      <c r="R32" s="44"/>
      <c r="S32" s="37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I32" s="26"/>
      <c r="AJ32" s="26"/>
      <c r="AK32" s="26"/>
      <c r="AL32" s="26"/>
    </row>
    <row r="33" spans="1:38" ht="21.75" customHeight="1">
      <c r="A33" s="10"/>
      <c r="B33" s="111"/>
      <c r="C33" s="53"/>
      <c r="D33" s="153" t="s">
        <v>79</v>
      </c>
      <c r="E33" s="48"/>
      <c r="F33" s="154" t="s">
        <v>80</v>
      </c>
      <c r="G33" s="155">
        <f>IF(E23&gt;390,2,1)</f>
        <v>1</v>
      </c>
      <c r="H33" s="50" t="s">
        <v>81</v>
      </c>
      <c r="I33" s="111" t="str">
        <f>TEXT(I19,I19)</f>
        <v>+</v>
      </c>
      <c r="J33" s="51" t="str">
        <f aca="true" t="shared" si="0" ref="J33:Q33">TEXT(J19,J19)</f>
        <v>+</v>
      </c>
      <c r="K33" s="51">
        <f t="shared" si="0"/>
      </c>
      <c r="L33" s="160">
        <f t="shared" si="0"/>
      </c>
      <c r="M33" s="159"/>
      <c r="N33" s="111">
        <f t="shared" si="0"/>
      </c>
      <c r="O33" s="51">
        <f t="shared" si="0"/>
      </c>
      <c r="P33" s="51">
        <f t="shared" si="0"/>
      </c>
      <c r="Q33" s="160">
        <f t="shared" si="0"/>
      </c>
      <c r="R33" s="44"/>
      <c r="S33" s="37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I33" s="26"/>
      <c r="AJ33" s="26"/>
      <c r="AK33" s="26"/>
      <c r="AL33" s="26"/>
    </row>
    <row r="34" spans="1:38" ht="21.75" customHeight="1" thickBot="1">
      <c r="A34" s="10"/>
      <c r="B34" s="240" t="s">
        <v>30</v>
      </c>
      <c r="C34" s="241"/>
      <c r="D34" s="241"/>
      <c r="E34" s="241"/>
      <c r="F34" s="241"/>
      <c r="G34" s="241"/>
      <c r="H34" s="242"/>
      <c r="I34" s="112"/>
      <c r="J34" s="112"/>
      <c r="K34" s="112"/>
      <c r="L34" s="117"/>
      <c r="M34" s="119"/>
      <c r="N34" s="127"/>
      <c r="O34" s="112"/>
      <c r="P34" s="112"/>
      <c r="Q34" s="113"/>
      <c r="R34" s="44"/>
      <c r="S34" s="10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I34" s="26"/>
      <c r="AJ34" s="26"/>
      <c r="AK34" s="26"/>
      <c r="AL34" s="26"/>
    </row>
    <row r="35" spans="1:38" ht="12" customHeight="1">
      <c r="A35" s="10"/>
      <c r="B35" s="10"/>
      <c r="C35" s="10"/>
      <c r="D35" s="54"/>
      <c r="E35" s="55"/>
      <c r="F35" s="10"/>
      <c r="G35" s="56"/>
      <c r="H35" s="54"/>
      <c r="I35" s="45"/>
      <c r="J35" s="45"/>
      <c r="K35" s="45"/>
      <c r="L35" s="10"/>
      <c r="M35" s="24"/>
      <c r="N35" s="10"/>
      <c r="O35" s="45"/>
      <c r="P35" s="45"/>
      <c r="Q35" s="45"/>
      <c r="R35" s="44"/>
      <c r="S35" s="10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I35" s="26"/>
      <c r="AJ35" s="26"/>
      <c r="AK35" s="26"/>
      <c r="AL35" s="26"/>
    </row>
  </sheetData>
  <sheetProtection sheet="1"/>
  <mergeCells count="32">
    <mergeCell ref="C4:C5"/>
    <mergeCell ref="G4:H4"/>
    <mergeCell ref="G14:H14"/>
    <mergeCell ref="R16:R19"/>
    <mergeCell ref="B34:H34"/>
    <mergeCell ref="G16:H16"/>
    <mergeCell ref="D19:F19"/>
    <mergeCell ref="G19:H19"/>
    <mergeCell ref="Q7:R7"/>
    <mergeCell ref="G15:H15"/>
    <mergeCell ref="G17:H17"/>
    <mergeCell ref="G18:H18"/>
    <mergeCell ref="N9:O9"/>
    <mergeCell ref="M16:M19"/>
    <mergeCell ref="N11:O11"/>
    <mergeCell ref="N10:O10"/>
    <mergeCell ref="D6:F6"/>
    <mergeCell ref="C9:C10"/>
    <mergeCell ref="D9:E10"/>
    <mergeCell ref="F9:F10"/>
    <mergeCell ref="G9:H9"/>
    <mergeCell ref="C6:C8"/>
    <mergeCell ref="P3:R3"/>
    <mergeCell ref="G8:H8"/>
    <mergeCell ref="D3:F3"/>
    <mergeCell ref="G3:H3"/>
    <mergeCell ref="I3:L3"/>
    <mergeCell ref="M3:O3"/>
    <mergeCell ref="D4:F4"/>
    <mergeCell ref="D5:F5"/>
    <mergeCell ref="D7:F8"/>
    <mergeCell ref="Q5:R5"/>
  </mergeCells>
  <conditionalFormatting sqref="I26:L26 I28:L28 N26:Q26 N28:Q28 N30:Q32 N20:Q24 I20:L24 I30:L32 I34:L34 N34:Q34 I33:Q33">
    <cfRule type="cellIs" priority="23" dxfId="9" operator="equal" stopIfTrue="1">
      <formula>"+"</formula>
    </cfRule>
  </conditionalFormatting>
  <conditionalFormatting sqref="I25:J25">
    <cfRule type="cellIs" priority="11" dxfId="0" operator="equal" stopIfTrue="1">
      <formula>"+"</formula>
    </cfRule>
  </conditionalFormatting>
  <conditionalFormatting sqref="I27:J27">
    <cfRule type="cellIs" priority="10" dxfId="0" operator="equal" stopIfTrue="1">
      <formula>"+"</formula>
    </cfRule>
  </conditionalFormatting>
  <conditionalFormatting sqref="I29">
    <cfRule type="cellIs" priority="9" dxfId="0" operator="equal" stopIfTrue="1">
      <formula>"+"</formula>
    </cfRule>
  </conditionalFormatting>
  <conditionalFormatting sqref="K25:L25">
    <cfRule type="cellIs" priority="8" dxfId="0" operator="equal" stopIfTrue="1">
      <formula>"+"</formula>
    </cfRule>
  </conditionalFormatting>
  <conditionalFormatting sqref="N25:Q25">
    <cfRule type="cellIs" priority="7" dxfId="0" operator="equal" stopIfTrue="1">
      <formula>"+"</formula>
    </cfRule>
  </conditionalFormatting>
  <conditionalFormatting sqref="K27:L27">
    <cfRule type="cellIs" priority="6" dxfId="0" operator="equal" stopIfTrue="1">
      <formula>"+"</formula>
    </cfRule>
  </conditionalFormatting>
  <conditionalFormatting sqref="N27:Q27">
    <cfRule type="cellIs" priority="5" dxfId="0" operator="equal" stopIfTrue="1">
      <formula>"+"</formula>
    </cfRule>
  </conditionalFormatting>
  <conditionalFormatting sqref="J29:L29">
    <cfRule type="cellIs" priority="2" dxfId="0" operator="equal" stopIfTrue="1">
      <formula>"+"</formula>
    </cfRule>
  </conditionalFormatting>
  <conditionalFormatting sqref="N29:Q29">
    <cfRule type="cellIs" priority="1" dxfId="0" operator="equal" stopIfTrue="1">
      <formula>"+"</formula>
    </cfRule>
  </conditionalFormatting>
  <dataValidations count="5">
    <dataValidation type="list" allowBlank="1" showInputMessage="1" showErrorMessage="1" sqref="B34:H34">
      <formula1>"以上　ｸﾞﾛｰｼｮﾝ（前胸部）より,以上　ﾘｻﾞｰﾊﾞｰ（腹壁）より,以上　末梢静脈より"</formula1>
    </dataValidation>
    <dataValidation type="list" allowBlank="1" showInputMessage="1" showErrorMessage="1" sqref="N19:Q19 I19:L19">
      <formula1>"+"</formula1>
    </dataValidation>
    <dataValidation type="list" allowBlank="1" showInputMessage="1" showErrorMessage="1" sqref="R16 M16">
      <formula1>"CR,PR,SD,PD,NE"</formula1>
    </dataValidation>
    <dataValidation type="list" allowBlank="1" showInputMessage="1" showErrorMessage="1" sqref="I16:L16 N16:Q16">
      <formula1>"100%,80%,60%, ,"</formula1>
    </dataValidation>
    <dataValidation type="list" allowBlank="1" showInputMessage="1" showErrorMessage="1" sqref="Q7">
      <formula1>"0,1,2,3"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2018-03-06T01:44:15Z</cp:lastPrinted>
  <dcterms:created xsi:type="dcterms:W3CDTF">2009-01-12T12:15:40Z</dcterms:created>
  <dcterms:modified xsi:type="dcterms:W3CDTF">2020-10-13T01:48:08Z</dcterms:modified>
  <cp:category/>
  <cp:version/>
  <cp:contentType/>
  <cp:contentStatus/>
</cp:coreProperties>
</file>