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20" yWindow="65506" windowWidth="16005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'Sheet1'!$A$1:$O$35</definedName>
  </definedNames>
  <calcPr fullCalcOnLoad="1"/>
</workbook>
</file>

<file path=xl/sharedStrings.xml><?xml version="1.0" encoding="utf-8"?>
<sst xmlns="http://schemas.openxmlformats.org/spreadsheetml/2006/main" count="190" uniqueCount="125">
  <si>
    <r>
      <t>注射薬・指示処方箋（子宮頚癌化学療法）　</t>
    </r>
    <r>
      <rPr>
        <sz val="10"/>
        <color indexed="10"/>
        <rFont val="ＭＳ 明朝"/>
        <family val="1"/>
      </rPr>
      <t>DC療法</t>
    </r>
    <r>
      <rPr>
        <sz val="10"/>
        <rFont val="ＭＳ 明朝"/>
        <family val="1"/>
      </rPr>
      <t>　</t>
    </r>
  </si>
  <si>
    <t>&lt;&lt;DYTODAY&gt;&gt;</t>
  </si>
  <si>
    <t>&lt;&lt;ORIBP_KANJI&gt;&gt;</t>
  </si>
  <si>
    <t>&lt;&lt;ORIBP_SEX&gt;&gt;</t>
  </si>
  <si>
    <t>&lt;&lt;SYUSRNAME&gt;&gt;</t>
  </si>
  <si>
    <t>作成日</t>
  </si>
  <si>
    <t>ID (外来)</t>
  </si>
  <si>
    <t>&lt;&lt;SYPID&gt;&gt;</t>
  </si>
  <si>
    <t>フリガナ</t>
  </si>
  <si>
    <t>&lt;&lt;ORIBP_KANA&gt;&gt;</t>
  </si>
  <si>
    <t xml:space="preserve">患者氏名 </t>
  </si>
  <si>
    <t>生年月日 性別　</t>
  </si>
  <si>
    <t>&lt;&lt;ORIBP_BIRTHDAY&gt;&gt;</t>
  </si>
  <si>
    <t>使用目的</t>
  </si>
  <si>
    <t>術後化学療法</t>
  </si>
  <si>
    <t>評価病変</t>
  </si>
  <si>
    <t>line</t>
  </si>
  <si>
    <t>first</t>
  </si>
  <si>
    <t>遅延日数</t>
  </si>
  <si>
    <t>on time    delay</t>
  </si>
  <si>
    <t>コメント</t>
  </si>
  <si>
    <t>子宮頚部</t>
  </si>
  <si>
    <t>投与方法</t>
  </si>
  <si>
    <t>計算投与量(１回量)</t>
  </si>
  <si>
    <t>薬剤</t>
  </si>
  <si>
    <t>day</t>
  </si>
  <si>
    <t>hr</t>
  </si>
  <si>
    <t>mg/㎡</t>
  </si>
  <si>
    <t xml:space="preserve">AUC </t>
  </si>
  <si>
    <t>カルボプラチン®</t>
  </si>
  <si>
    <t>(1ｺｰｽ1000mg上限)</t>
  </si>
  <si>
    <t>患者情報</t>
  </si>
  <si>
    <t>年齢</t>
  </si>
  <si>
    <t>&lt;&lt;SYAGE&gt;&gt;</t>
  </si>
  <si>
    <t>P. S.</t>
  </si>
  <si>
    <t>身長</t>
  </si>
  <si>
    <t>cm</t>
  </si>
  <si>
    <t>体重</t>
  </si>
  <si>
    <t>㎏</t>
  </si>
  <si>
    <t>体表面積</t>
  </si>
  <si>
    <t>㎡</t>
  </si>
  <si>
    <t>CRTNN</t>
  </si>
  <si>
    <t>mg/dl</t>
  </si>
  <si>
    <t>GFR 実測値</t>
  </si>
  <si>
    <t>ml/分</t>
  </si>
  <si>
    <t>CRTNN：　0.5以下は0.6で算出</t>
  </si>
  <si>
    <t>コース数</t>
  </si>
  <si>
    <t>①</t>
  </si>
  <si>
    <t>②</t>
  </si>
  <si>
    <t>③</t>
  </si>
  <si>
    <t>実施年月日</t>
  </si>
  <si>
    <t>&lt;&lt;DYTODAY&gt;&gt;</t>
  </si>
  <si>
    <t>指示医</t>
  </si>
  <si>
    <t>&lt;&lt;SYUSRNAME&gt;&gt;</t>
  </si>
  <si>
    <t>調剤</t>
  </si>
  <si>
    <t>監査</t>
  </si>
  <si>
    <t>実施確定印</t>
  </si>
  <si>
    <t>投与順</t>
  </si>
  <si>
    <t>投与時間・投与法</t>
  </si>
  <si>
    <t>注射処方</t>
  </si>
  <si>
    <t>　　　点滴静注</t>
  </si>
  <si>
    <t>+</t>
  </si>
  <si>
    <t xml:space="preserve">  30分  点滴静注</t>
  </si>
  <si>
    <t>④</t>
  </si>
  <si>
    <t>⑤</t>
  </si>
  <si>
    <t>60分　点滴静注</t>
  </si>
  <si>
    <r>
      <t>カルボプラチン®</t>
    </r>
    <r>
      <rPr>
        <sz val="10"/>
        <rFont val="ＭＳ 明朝"/>
        <family val="1"/>
      </rPr>
      <t xml:space="preserve"> 　　 </t>
    </r>
  </si>
  <si>
    <t>mg+生食250ml</t>
  </si>
  <si>
    <t>⑥</t>
  </si>
  <si>
    <t>終了時フラッシュ</t>
  </si>
  <si>
    <t xml:space="preserve">生食50ml  </t>
  </si>
  <si>
    <t>嘔気嘔吐時</t>
  </si>
  <si>
    <t>静注</t>
  </si>
  <si>
    <t>筋注</t>
  </si>
  <si>
    <t>②ノバミン® 1A</t>
  </si>
  <si>
    <t xml:space="preserve">CBDCA投与量(mg/body) = AUC□×(GFR+25) GFR(Jelliffeの計算式) = [{98-0.8×(年齢-20)}/血清CRTNN]×{体表面積×0.9}/1.73 </t>
  </si>
  <si>
    <t xml:space="preserve">生食 100ml </t>
  </si>
  <si>
    <t>ﾃﾞｷｻｰﾄ®13.2mg+ｻﾞﾝﾀｯｸ®50mg/A+生食100ml</t>
  </si>
  <si>
    <t>全開　点滴静注</t>
  </si>
  <si>
    <t>ｾﾛﾄｰﾝ® 1A + 生食100ml</t>
  </si>
  <si>
    <r>
      <t>タキソテール®</t>
    </r>
    <r>
      <rPr>
        <sz val="10"/>
        <color indexed="10"/>
        <rFont val="ＭＳ 明朝"/>
        <family val="1"/>
      </rPr>
      <t>　　</t>
    </r>
  </si>
  <si>
    <t>mg+5%Glu250ml</t>
  </si>
  <si>
    <t>全開　点滴静注</t>
  </si>
  <si>
    <t>①生食 100ml＋セロトーン® 1A 　（１回のみ）</t>
  </si>
  <si>
    <t xml:space="preserve">①プリンペラン® 1A </t>
  </si>
  <si>
    <t>｛タキソテール®の溶解液にエタノール使用　可　or　禁｝</t>
  </si>
  <si>
    <t>タキソテール®</t>
  </si>
  <si>
    <t>mg</t>
  </si>
  <si>
    <t>30分　点滴静注</t>
  </si>
  <si>
    <t>フリガナ</t>
  </si>
  <si>
    <t>line</t>
  </si>
  <si>
    <t>on time    delay</t>
  </si>
  <si>
    <t>コメント</t>
  </si>
  <si>
    <t>ドセタキセル</t>
  </si>
  <si>
    <t>カルボプラチン</t>
  </si>
  <si>
    <t>嘔気時</t>
  </si>
  <si>
    <t xml:space="preserve">  生食 100ml </t>
  </si>
  <si>
    <t>day</t>
  </si>
  <si>
    <t>hr</t>
  </si>
  <si>
    <t>mg/㎡</t>
  </si>
  <si>
    <t xml:space="preserve">AUC </t>
  </si>
  <si>
    <t>P. S.</t>
  </si>
  <si>
    <t>cm</t>
  </si>
  <si>
    <t>㎏</t>
  </si>
  <si>
    <t>㎡</t>
  </si>
  <si>
    <t>CRTNN</t>
  </si>
  <si>
    <t>mg/dl</t>
  </si>
  <si>
    <t xml:space="preserve"> 30分  点滴静注</t>
  </si>
  <si>
    <t xml:space="preserve">  生食 50ml  </t>
  </si>
  <si>
    <t>　全開 点滴静注</t>
  </si>
  <si>
    <t>mg + 生食  250ml</t>
  </si>
  <si>
    <t>mg + 5%Glu 250ml</t>
  </si>
  <si>
    <t xml:space="preserve"> ドセタキセル　</t>
  </si>
  <si>
    <r>
      <t xml:space="preserve"> カルボプラチン</t>
    </r>
    <r>
      <rPr>
        <sz val="18"/>
        <rFont val="ＭＳ 明朝"/>
        <family val="1"/>
      </rPr>
      <t xml:space="preserve">　　 </t>
    </r>
  </si>
  <si>
    <t>③ ノバミン 1A</t>
  </si>
  <si>
    <r>
      <t>＊体表面積＝（身長ｃｍ）</t>
    </r>
    <r>
      <rPr>
        <vertAlign val="superscript"/>
        <sz val="10"/>
        <rFont val="ＭＳ Ｐゴシック"/>
        <family val="3"/>
      </rPr>
      <t>0.725</t>
    </r>
    <r>
      <rPr>
        <sz val="10"/>
        <rFont val="ＭＳ Ｐゴシック"/>
        <family val="3"/>
      </rPr>
      <t>×（体重ｋｇ）</t>
    </r>
    <r>
      <rPr>
        <vertAlign val="superscript"/>
        <sz val="10"/>
        <rFont val="ＭＳ Ｐゴシック"/>
        <family val="3"/>
      </rPr>
      <t>0.425</t>
    </r>
    <r>
      <rPr>
        <sz val="10"/>
        <rFont val="ＭＳ Ｐゴシック"/>
        <family val="3"/>
      </rPr>
      <t>×0.007184</t>
    </r>
  </si>
  <si>
    <t>first</t>
  </si>
  <si>
    <r>
      <t>注射薬・指示処方箋（子宮体癌化学療法）　</t>
    </r>
    <r>
      <rPr>
        <b/>
        <sz val="20"/>
        <color indexed="10"/>
        <rFont val="ＭＳ 明朝"/>
        <family val="1"/>
      </rPr>
      <t>DC療法</t>
    </r>
    <r>
      <rPr>
        <b/>
        <sz val="20"/>
        <rFont val="ＭＳ 明朝"/>
        <family val="1"/>
      </rPr>
      <t>　</t>
    </r>
    <r>
      <rPr>
        <b/>
        <sz val="20"/>
        <color indexed="10"/>
        <rFont val="ＭＳ 明朝"/>
        <family val="1"/>
      </rPr>
      <t>（4週毎）</t>
    </r>
  </si>
  <si>
    <t>子宮体部</t>
  </si>
  <si>
    <t>CRTNN：　0.6以下は0.6で算出</t>
  </si>
  <si>
    <t xml:space="preserve">② メトクロプラミド(10mg) 1A </t>
  </si>
  <si>
    <t>ドセタキセルのアルコール溶解　（ 可・禁 ）</t>
  </si>
  <si>
    <t>　ﾃﾞｷｻｰﾄ 13.2mg +ﾌｧﾓﾁｼﾞﾝ20mg + 生食 100ml</t>
  </si>
  <si>
    <t xml:space="preserve">  ｸﾞﾗﾆｾﾄﾛﾝ 3mg/50ml</t>
  </si>
  <si>
    <t>ｱﾛｷｼ未使用の際① ｸﾞﾗﾆｾﾄﾛﾝ 3mg/50ml（１回のみ）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</si>
</sst>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9"/>
      <color indexed="12"/>
      <name val="ＭＳ 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b/>
      <sz val="10"/>
      <color indexed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8"/>
      <color indexed="10"/>
      <name val="ＭＳ 明朝"/>
      <family val="1"/>
    </font>
    <font>
      <b/>
      <sz val="20"/>
      <name val="ＭＳ 明朝"/>
      <family val="1"/>
    </font>
    <font>
      <b/>
      <sz val="20"/>
      <color indexed="10"/>
      <name val="ＭＳ 明朝"/>
      <family val="1"/>
    </font>
    <font>
      <sz val="18"/>
      <name val="ＭＳ 明朝"/>
      <family val="1"/>
    </font>
    <font>
      <sz val="12"/>
      <name val="ＭＳ Ｐゴシック"/>
      <family val="3"/>
    </font>
    <font>
      <sz val="12"/>
      <color indexed="12"/>
      <name val="ＭＳ 明朝"/>
      <family val="1"/>
    </font>
    <font>
      <sz val="12"/>
      <color indexed="12"/>
      <name val="ＭＳ Ｐゴシック"/>
      <family val="3"/>
    </font>
    <font>
      <b/>
      <sz val="16"/>
      <color indexed="10"/>
      <name val="ＭＳ 明朝"/>
      <family val="1"/>
    </font>
    <font>
      <sz val="14"/>
      <name val="ＭＳ Ｐゴシック"/>
      <family val="3"/>
    </font>
    <font>
      <sz val="16"/>
      <name val="ＭＳ 明朝"/>
      <family val="1"/>
    </font>
    <font>
      <vertAlign val="superscript"/>
      <sz val="10"/>
      <name val="ＭＳ Ｐゴシック"/>
      <family val="3"/>
    </font>
    <font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3" fillId="0" borderId="10" xfId="61" applyFont="1" applyBorder="1" applyAlignment="1">
      <alignment horizontal="center"/>
      <protection/>
    </xf>
    <xf numFmtId="31" fontId="2" fillId="0" borderId="11" xfId="61" applyNumberFormat="1" applyFont="1" applyBorder="1" applyAlignment="1">
      <alignment horizontal="center" wrapText="1"/>
      <protection/>
    </xf>
    <xf numFmtId="31" fontId="2" fillId="0" borderId="12" xfId="61" applyNumberFormat="1" applyFont="1" applyBorder="1" applyAlignment="1">
      <alignment horizontal="center" wrapText="1"/>
      <protection/>
    </xf>
    <xf numFmtId="0" fontId="0" fillId="0" borderId="13" xfId="61" applyBorder="1" applyAlignment="1" applyProtection="1">
      <alignment horizontal="center"/>
      <protection locked="0"/>
    </xf>
    <xf numFmtId="0" fontId="24" fillId="0" borderId="0" xfId="61" applyFont="1" applyBorder="1" applyAlignment="1" applyProtection="1">
      <alignment wrapText="1"/>
      <protection locked="0"/>
    </xf>
    <xf numFmtId="0" fontId="24" fillId="0" borderId="14" xfId="61" applyFont="1" applyBorder="1" applyAlignment="1" applyProtection="1">
      <alignment wrapText="1"/>
      <protection locked="0"/>
    </xf>
    <xf numFmtId="0" fontId="23" fillId="0" borderId="15" xfId="61" applyFont="1" applyBorder="1" applyAlignment="1">
      <alignment horizontal="center"/>
      <protection/>
    </xf>
    <xf numFmtId="0" fontId="2" fillId="0" borderId="16" xfId="61" applyFont="1" applyBorder="1" applyAlignment="1">
      <alignment horizontal="center" wrapText="1"/>
      <protection/>
    </xf>
    <xf numFmtId="0" fontId="24" fillId="0" borderId="17" xfId="61" applyFont="1" applyBorder="1" applyAlignment="1">
      <alignment wrapText="1"/>
      <protection/>
    </xf>
    <xf numFmtId="0" fontId="23" fillId="0" borderId="16" xfId="61" applyFont="1" applyBorder="1" applyAlignment="1">
      <alignment horizontal="center" wrapText="1"/>
      <protection/>
    </xf>
    <xf numFmtId="0" fontId="2" fillId="0" borderId="17" xfId="61" applyFont="1" applyBorder="1" applyAlignment="1">
      <alignment horizontal="center" wrapText="1"/>
      <protection/>
    </xf>
    <xf numFmtId="0" fontId="23" fillId="0" borderId="18" xfId="61" applyFont="1" applyBorder="1" applyAlignment="1">
      <alignment horizontal="center" wrapText="1"/>
      <protection/>
    </xf>
    <xf numFmtId="0" fontId="25" fillId="0" borderId="19" xfId="61" applyFont="1" applyBorder="1" applyAlignment="1">
      <alignment horizontal="center" wrapText="1"/>
      <protection/>
    </xf>
    <xf numFmtId="0" fontId="23" fillId="0" borderId="20" xfId="61" applyFont="1" applyBorder="1" applyAlignment="1">
      <alignment horizontal="center"/>
      <protection/>
    </xf>
    <xf numFmtId="31" fontId="2" fillId="0" borderId="21" xfId="61" applyNumberFormat="1" applyFont="1" applyBorder="1" applyAlignment="1">
      <alignment horizontal="center" wrapText="1"/>
      <protection/>
    </xf>
    <xf numFmtId="31" fontId="2" fillId="0" borderId="22" xfId="61" applyNumberFormat="1" applyFont="1" applyBorder="1" applyAlignment="1">
      <alignment horizontal="center" wrapText="1"/>
      <protection/>
    </xf>
    <xf numFmtId="0" fontId="23" fillId="0" borderId="10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wrapText="1"/>
      <protection locked="0"/>
    </xf>
    <xf numFmtId="0" fontId="23" fillId="0" borderId="15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 wrapText="1"/>
      <protection locked="0"/>
    </xf>
    <xf numFmtId="0" fontId="26" fillId="0" borderId="25" xfId="0" applyFont="1" applyBorder="1" applyAlignment="1">
      <alignment horizontal="center"/>
    </xf>
    <xf numFmtId="0" fontId="2" fillId="0" borderId="22" xfId="0" applyFont="1" applyBorder="1" applyAlignment="1" applyProtection="1">
      <alignment wrapText="1"/>
      <protection locked="0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32" xfId="0" applyFont="1" applyBorder="1" applyAlignment="1">
      <alignment/>
    </xf>
    <xf numFmtId="176" fontId="26" fillId="0" borderId="25" xfId="0" applyNumberFormat="1" applyFont="1" applyBorder="1" applyAlignment="1">
      <alignment vertical="center"/>
    </xf>
    <xf numFmtId="176" fontId="26" fillId="0" borderId="21" xfId="0" applyNumberFormat="1" applyFont="1" applyBorder="1" applyAlignment="1">
      <alignment horizontal="center" wrapText="1"/>
    </xf>
    <xf numFmtId="176" fontId="26" fillId="0" borderId="22" xfId="0" applyNumberFormat="1" applyFont="1" applyBorder="1" applyAlignment="1">
      <alignment horizontal="center" wrapText="1"/>
    </xf>
    <xf numFmtId="0" fontId="23" fillId="0" borderId="33" xfId="0" applyFont="1" applyBorder="1" applyAlignment="1">
      <alignment horizontal="center"/>
    </xf>
    <xf numFmtId="0" fontId="27" fillId="0" borderId="3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3" fillId="0" borderId="3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7" fillId="0" borderId="26" xfId="0" applyFont="1" applyBorder="1" applyAlignment="1">
      <alignment vertical="center"/>
    </xf>
    <xf numFmtId="176" fontId="28" fillId="0" borderId="25" xfId="0" applyNumberFormat="1" applyFont="1" applyBorder="1" applyAlignment="1">
      <alignment vertical="center"/>
    </xf>
    <xf numFmtId="176" fontId="28" fillId="0" borderId="21" xfId="0" applyNumberFormat="1" applyFont="1" applyBorder="1" applyAlignment="1">
      <alignment vertical="center"/>
    </xf>
    <xf numFmtId="176" fontId="28" fillId="0" borderId="22" xfId="0" applyNumberFormat="1" applyFont="1" applyBorder="1" applyAlignment="1">
      <alignment vertic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21" borderId="40" xfId="0" applyFont="1" applyFill="1" applyBorder="1" applyAlignment="1" applyProtection="1">
      <alignment horizontal="center"/>
      <protection locked="0"/>
    </xf>
    <xf numFmtId="0" fontId="23" fillId="0" borderId="37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21" borderId="24" xfId="0" applyFont="1" applyFill="1" applyBorder="1" applyAlignment="1" applyProtection="1">
      <alignment horizontal="center"/>
      <protection locked="0"/>
    </xf>
    <xf numFmtId="177" fontId="23" fillId="0" borderId="24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76" fontId="23" fillId="0" borderId="2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7" fillId="0" borderId="1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56" fontId="23" fillId="0" borderId="25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31" fontId="23" fillId="0" borderId="31" xfId="0" applyNumberFormat="1" applyFont="1" applyBorder="1" applyAlignment="1" applyProtection="1">
      <alignment horizontal="center"/>
      <protection locked="0"/>
    </xf>
    <xf numFmtId="178" fontId="23" fillId="0" borderId="31" xfId="0" applyNumberFormat="1" applyFont="1" applyBorder="1" applyAlignment="1" applyProtection="1">
      <alignment horizontal="center"/>
      <protection locked="0"/>
    </xf>
    <xf numFmtId="178" fontId="23" fillId="0" borderId="23" xfId="0" applyNumberFormat="1" applyFont="1" applyBorder="1" applyAlignment="1" applyProtection="1">
      <alignment horizontal="center"/>
      <protection locked="0"/>
    </xf>
    <xf numFmtId="0" fontId="23" fillId="0" borderId="37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41" xfId="0" applyFont="1" applyBorder="1" applyAlignment="1">
      <alignment horizontal="center"/>
    </xf>
    <xf numFmtId="0" fontId="23" fillId="21" borderId="21" xfId="0" applyFont="1" applyFill="1" applyBorder="1" applyAlignment="1" applyProtection="1">
      <alignment horizontal="center"/>
      <protection locked="0"/>
    </xf>
    <xf numFmtId="0" fontId="23" fillId="21" borderId="21" xfId="0" applyFont="1" applyFill="1" applyBorder="1" applyAlignment="1" applyProtection="1">
      <alignment vertical="center"/>
      <protection locked="0"/>
    </xf>
    <xf numFmtId="0" fontId="23" fillId="21" borderId="22" xfId="0" applyFont="1" applyFill="1" applyBorder="1" applyAlignment="1" applyProtection="1">
      <alignment vertical="center"/>
      <protection locked="0"/>
    </xf>
    <xf numFmtId="0" fontId="23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1" xfId="0" applyFont="1" applyBorder="1" applyAlignment="1" applyProtection="1">
      <alignment horizontal="center" wrapText="1"/>
      <protection locked="0"/>
    </xf>
    <xf numFmtId="0" fontId="23" fillId="0" borderId="31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27" fillId="0" borderId="37" xfId="0" applyFont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0" fontId="23" fillId="0" borderId="37" xfId="0" applyFont="1" applyBorder="1" applyAlignment="1">
      <alignment/>
    </xf>
    <xf numFmtId="0" fontId="2" fillId="0" borderId="24" xfId="0" applyFont="1" applyBorder="1" applyAlignment="1" applyProtection="1">
      <alignment/>
      <protection locked="0"/>
    </xf>
    <xf numFmtId="0" fontId="27" fillId="0" borderId="37" xfId="0" applyFont="1" applyBorder="1" applyAlignment="1" applyProtection="1">
      <alignment/>
      <protection locked="0"/>
    </xf>
    <xf numFmtId="0" fontId="27" fillId="0" borderId="24" xfId="0" applyFont="1" applyBorder="1" applyAlignment="1" applyProtection="1">
      <alignment/>
      <protection locked="0"/>
    </xf>
    <xf numFmtId="0" fontId="31" fillId="0" borderId="37" xfId="0" applyFont="1" applyBorder="1" applyAlignment="1">
      <alignment wrapText="1"/>
    </xf>
    <xf numFmtId="0" fontId="3" fillId="21" borderId="37" xfId="0" applyFont="1" applyFill="1" applyBorder="1" applyAlignment="1" applyProtection="1">
      <alignment wrapText="1"/>
      <protection locked="0"/>
    </xf>
    <xf numFmtId="0" fontId="31" fillId="0" borderId="37" xfId="0" applyFont="1" applyBorder="1" applyAlignment="1">
      <alignment/>
    </xf>
    <xf numFmtId="0" fontId="3" fillId="21" borderId="37" xfId="0" applyFont="1" applyFill="1" applyBorder="1" applyAlignment="1" applyProtection="1">
      <alignment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5" fillId="0" borderId="37" xfId="0" applyFont="1" applyBorder="1" applyAlignment="1" applyProtection="1">
      <alignment horizontal="center"/>
      <protection locked="0"/>
    </xf>
    <xf numFmtId="0" fontId="27" fillId="0" borderId="42" xfId="0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7" fillId="0" borderId="21" xfId="0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wrapText="1"/>
    </xf>
    <xf numFmtId="0" fontId="23" fillId="0" borderId="37" xfId="0" applyFont="1" applyBorder="1" applyAlignment="1" applyProtection="1">
      <alignment horizontal="right"/>
      <protection locked="0"/>
    </xf>
    <xf numFmtId="0" fontId="23" fillId="0" borderId="43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wrapText="1"/>
      <protection locked="0"/>
    </xf>
    <xf numFmtId="0" fontId="2" fillId="0" borderId="42" xfId="0" applyFont="1" applyBorder="1" applyAlignment="1" applyProtection="1">
      <alignment wrapText="1"/>
      <protection locked="0"/>
    </xf>
    <xf numFmtId="0" fontId="23" fillId="0" borderId="41" xfId="0" applyFont="1" applyBorder="1" applyAlignment="1" applyProtection="1">
      <alignment horizontal="center"/>
      <protection locked="0"/>
    </xf>
    <xf numFmtId="0" fontId="27" fillId="0" borderId="43" xfId="0" applyFont="1" applyBorder="1" applyAlignment="1" applyProtection="1">
      <alignment vertical="center"/>
      <protection locked="0"/>
    </xf>
    <xf numFmtId="0" fontId="0" fillId="0" borderId="25" xfId="0" applyBorder="1" applyAlignment="1">
      <alignment horizontal="center" vertical="center"/>
    </xf>
    <xf numFmtId="0" fontId="27" fillId="0" borderId="44" xfId="0" applyFont="1" applyBorder="1" applyAlignment="1" applyProtection="1">
      <alignment horizontal="center"/>
      <protection locked="0"/>
    </xf>
    <xf numFmtId="0" fontId="23" fillId="0" borderId="45" xfId="0" applyFont="1" applyBorder="1" applyAlignment="1" applyProtection="1">
      <alignment vertical="center"/>
      <protection locked="0"/>
    </xf>
    <xf numFmtId="0" fontId="23" fillId="0" borderId="46" xfId="0" applyFont="1" applyBorder="1" applyAlignment="1" applyProtection="1">
      <alignment vertical="center"/>
      <protection locked="0"/>
    </xf>
    <xf numFmtId="0" fontId="33" fillId="0" borderId="15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33" fillId="0" borderId="44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5" fillId="0" borderId="0" xfId="0" applyFont="1" applyAlignment="1">
      <alignment vertical="center"/>
    </xf>
    <xf numFmtId="0" fontId="33" fillId="0" borderId="45" xfId="0" applyFont="1" applyBorder="1" applyAlignment="1">
      <alignment horizontal="center" shrinkToFit="1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176" fontId="39" fillId="0" borderId="25" xfId="0" applyNumberFormat="1" applyFont="1" applyBorder="1" applyAlignment="1">
      <alignment horizontal="center" vertical="center"/>
    </xf>
    <xf numFmtId="176" fontId="39" fillId="0" borderId="21" xfId="0" applyNumberFormat="1" applyFont="1" applyBorder="1" applyAlignment="1">
      <alignment horizontal="center" wrapText="1"/>
    </xf>
    <xf numFmtId="176" fontId="39" fillId="0" borderId="22" xfId="0" applyNumberFormat="1" applyFont="1" applyBorder="1" applyAlignment="1">
      <alignment horizontal="center" wrapText="1"/>
    </xf>
    <xf numFmtId="0" fontId="38" fillId="0" borderId="34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21" borderId="40" xfId="0" applyFont="1" applyFill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21" borderId="24" xfId="0" applyFont="1" applyFill="1" applyBorder="1" applyAlignment="1" applyProtection="1">
      <alignment horizontal="center"/>
      <protection locked="0"/>
    </xf>
    <xf numFmtId="177" fontId="25" fillId="0" borderId="24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176" fontId="25" fillId="0" borderId="22" xfId="0" applyNumberFormat="1" applyFont="1" applyBorder="1" applyAlignment="1">
      <alignment horizontal="center" vertical="center"/>
    </xf>
    <xf numFmtId="0" fontId="25" fillId="0" borderId="10" xfId="61" applyFont="1" applyBorder="1" applyAlignment="1">
      <alignment horizontal="center"/>
      <protection/>
    </xf>
    <xf numFmtId="0" fontId="38" fillId="0" borderId="13" xfId="61" applyFont="1" applyBorder="1" applyAlignment="1" applyProtection="1">
      <alignment horizontal="center"/>
      <protection locked="0"/>
    </xf>
    <xf numFmtId="0" fontId="38" fillId="0" borderId="0" xfId="61" applyFont="1" applyBorder="1" applyAlignment="1" applyProtection="1">
      <alignment wrapText="1"/>
      <protection locked="0"/>
    </xf>
    <xf numFmtId="0" fontId="38" fillId="0" borderId="14" xfId="61" applyFont="1" applyBorder="1" applyAlignment="1" applyProtection="1">
      <alignment wrapText="1"/>
      <protection locked="0"/>
    </xf>
    <xf numFmtId="0" fontId="25" fillId="0" borderId="15" xfId="61" applyFont="1" applyBorder="1" applyAlignment="1">
      <alignment horizontal="center"/>
      <protection/>
    </xf>
    <xf numFmtId="0" fontId="25" fillId="0" borderId="41" xfId="61" applyFont="1" applyBorder="1" applyAlignment="1">
      <alignment horizontal="center" vertical="center" wrapText="1"/>
      <protection/>
    </xf>
    <xf numFmtId="0" fontId="38" fillId="0" borderId="38" xfId="61" applyFont="1" applyBorder="1" applyAlignment="1">
      <alignment horizontal="center" vertical="center" wrapText="1"/>
      <protection/>
    </xf>
    <xf numFmtId="0" fontId="25" fillId="0" borderId="20" xfId="61" applyFont="1" applyBorder="1" applyAlignment="1">
      <alignment horizontal="center" shrinkToFit="1"/>
      <protection/>
    </xf>
    <xf numFmtId="0" fontId="25" fillId="0" borderId="10" xfId="0" applyFont="1" applyBorder="1" applyAlignment="1">
      <alignment horizontal="center"/>
    </xf>
    <xf numFmtId="0" fontId="25" fillId="0" borderId="23" xfId="0" applyFont="1" applyBorder="1" applyAlignment="1" applyProtection="1">
      <alignment horizontal="center" wrapText="1"/>
      <protection locked="0"/>
    </xf>
    <xf numFmtId="0" fontId="25" fillId="0" borderId="24" xfId="0" applyFont="1" applyBorder="1" applyAlignment="1" applyProtection="1">
      <alignment horizontal="center" wrapText="1"/>
      <protection locked="0"/>
    </xf>
    <xf numFmtId="0" fontId="39" fillId="0" borderId="25" xfId="0" applyFont="1" applyBorder="1" applyAlignment="1">
      <alignment horizontal="center"/>
    </xf>
    <xf numFmtId="0" fontId="25" fillId="0" borderId="22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33" fillId="0" borderId="1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25" fillId="0" borderId="15" xfId="0" applyFont="1" applyBorder="1" applyAlignment="1" applyProtection="1">
      <alignment vertical="center"/>
      <protection locked="0"/>
    </xf>
    <xf numFmtId="0" fontId="25" fillId="0" borderId="41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wrapText="1"/>
      <protection locked="0"/>
    </xf>
    <xf numFmtId="0" fontId="42" fillId="0" borderId="38" xfId="0" applyFont="1" applyBorder="1" applyAlignment="1" applyProtection="1">
      <alignment horizontal="center" vertical="center"/>
      <protection locked="0"/>
    </xf>
    <xf numFmtId="0" fontId="32" fillId="0" borderId="39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32" fillId="0" borderId="37" xfId="0" applyFont="1" applyBorder="1" applyAlignment="1" applyProtection="1">
      <alignment horizontal="center" vertical="center"/>
      <protection locked="0"/>
    </xf>
    <xf numFmtId="0" fontId="42" fillId="0" borderId="3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42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32" fillId="0" borderId="43" xfId="0" applyFont="1" applyBorder="1" applyAlignment="1" applyProtection="1">
      <alignment horizontal="center" vertical="center"/>
      <protection locked="0"/>
    </xf>
    <xf numFmtId="0" fontId="42" fillId="0" borderId="43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shrinkToFit="1"/>
    </xf>
    <xf numFmtId="0" fontId="25" fillId="0" borderId="37" xfId="0" applyFont="1" applyBorder="1" applyAlignment="1">
      <alignment/>
    </xf>
    <xf numFmtId="0" fontId="25" fillId="0" borderId="37" xfId="0" applyFont="1" applyBorder="1" applyAlignment="1" applyProtection="1">
      <alignment horizontal="left"/>
      <protection locked="0"/>
    </xf>
    <xf numFmtId="0" fontId="25" fillId="0" borderId="43" xfId="0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/>
      <protection locked="0"/>
    </xf>
    <xf numFmtId="31" fontId="2" fillId="0" borderId="31" xfId="0" applyNumberFormat="1" applyFont="1" applyBorder="1" applyAlignment="1" applyProtection="1">
      <alignment horizontal="center"/>
      <protection locked="0"/>
    </xf>
    <xf numFmtId="178" fontId="2" fillId="0" borderId="31" xfId="0" applyNumberFormat="1" applyFont="1" applyBorder="1" applyAlignment="1" applyProtection="1">
      <alignment horizontal="center"/>
      <protection locked="0"/>
    </xf>
    <xf numFmtId="178" fontId="2" fillId="0" borderId="23" xfId="0" applyNumberFormat="1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2" fillId="0" borderId="48" xfId="0" applyFont="1" applyBorder="1" applyAlignment="1" applyProtection="1">
      <alignment/>
      <protection locked="0"/>
    </xf>
    <xf numFmtId="0" fontId="2" fillId="0" borderId="48" xfId="0" applyFont="1" applyBorder="1" applyAlignment="1" applyProtection="1">
      <alignment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32" fillId="0" borderId="17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49" xfId="0" applyFont="1" applyBorder="1" applyAlignment="1" applyProtection="1">
      <alignment wrapText="1"/>
      <protection locked="0"/>
    </xf>
    <xf numFmtId="0" fontId="33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43" fillId="0" borderId="48" xfId="0" applyFont="1" applyBorder="1" applyAlignment="1" applyProtection="1">
      <alignment/>
      <protection locked="0"/>
    </xf>
    <xf numFmtId="0" fontId="34" fillId="0" borderId="48" xfId="0" applyFont="1" applyBorder="1" applyAlignment="1">
      <alignment wrapText="1"/>
    </xf>
    <xf numFmtId="0" fontId="34" fillId="0" borderId="48" xfId="0" applyFont="1" applyBorder="1" applyAlignment="1">
      <alignment/>
    </xf>
    <xf numFmtId="0" fontId="43" fillId="0" borderId="48" xfId="0" applyFont="1" applyBorder="1" applyAlignment="1" applyProtection="1">
      <alignment wrapText="1"/>
      <protection locked="0"/>
    </xf>
    <xf numFmtId="0" fontId="33" fillId="0" borderId="48" xfId="0" applyFont="1" applyBorder="1" applyAlignment="1" applyProtection="1">
      <alignment wrapText="1"/>
      <protection locked="0"/>
    </xf>
    <xf numFmtId="0" fontId="33" fillId="0" borderId="52" xfId="0" applyFont="1" applyBorder="1" applyAlignment="1" applyProtection="1">
      <alignment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0" fontId="2" fillId="0" borderId="53" xfId="0" applyFont="1" applyBorder="1" applyAlignment="1" applyProtection="1">
      <alignment horizontal="center" wrapText="1"/>
      <protection locked="0"/>
    </xf>
    <xf numFmtId="0" fontId="25" fillId="0" borderId="16" xfId="0" applyFont="1" applyBorder="1" applyAlignment="1" applyProtection="1">
      <alignment wrapText="1"/>
      <protection locked="0"/>
    </xf>
    <xf numFmtId="0" fontId="32" fillId="0" borderId="16" xfId="0" applyFont="1" applyBorder="1" applyAlignment="1" applyProtection="1">
      <alignment/>
      <protection locked="0"/>
    </xf>
    <xf numFmtId="183" fontId="41" fillId="21" borderId="16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54" xfId="0" applyFont="1" applyBorder="1" applyAlignment="1" applyProtection="1">
      <alignment wrapText="1"/>
      <protection locked="0"/>
    </xf>
    <xf numFmtId="0" fontId="2" fillId="0" borderId="55" xfId="0" applyFont="1" applyBorder="1" applyAlignment="1" applyProtection="1">
      <alignment wrapText="1"/>
      <protection locked="0"/>
    </xf>
    <xf numFmtId="176" fontId="40" fillId="0" borderId="25" xfId="0" applyNumberFormat="1" applyFont="1" applyBorder="1" applyAlignment="1">
      <alignment horizontal="center" vertical="center"/>
    </xf>
    <xf numFmtId="176" fontId="40" fillId="0" borderId="22" xfId="0" applyNumberFormat="1" applyFont="1" applyBorder="1" applyAlignment="1">
      <alignment horizontal="center" vertical="center"/>
    </xf>
    <xf numFmtId="176" fontId="40" fillId="0" borderId="56" xfId="0" applyNumberFormat="1" applyFont="1" applyBorder="1" applyAlignment="1">
      <alignment horizontal="center" vertical="center"/>
    </xf>
    <xf numFmtId="0" fontId="25" fillId="0" borderId="39" xfId="0" applyFont="1" applyBorder="1" applyAlignment="1" applyProtection="1">
      <alignment horizontal="center"/>
      <protection locked="0"/>
    </xf>
    <xf numFmtId="31" fontId="25" fillId="0" borderId="11" xfId="61" applyNumberFormat="1" applyFont="1" applyBorder="1" applyAlignment="1" applyProtection="1">
      <alignment horizontal="center" wrapText="1"/>
      <protection locked="0"/>
    </xf>
    <xf numFmtId="31" fontId="25" fillId="0" borderId="12" xfId="61" applyNumberFormat="1" applyFont="1" applyBorder="1" applyAlignment="1" applyProtection="1">
      <alignment horizontal="center" wrapText="1"/>
      <protection locked="0"/>
    </xf>
    <xf numFmtId="0" fontId="25" fillId="0" borderId="16" xfId="61" applyFont="1" applyBorder="1" applyAlignment="1" applyProtection="1">
      <alignment horizontal="center" wrapText="1"/>
      <protection locked="0"/>
    </xf>
    <xf numFmtId="0" fontId="38" fillId="0" borderId="17" xfId="61" applyFont="1" applyBorder="1" applyAlignment="1" applyProtection="1">
      <alignment wrapText="1"/>
      <protection locked="0"/>
    </xf>
    <xf numFmtId="0" fontId="25" fillId="0" borderId="17" xfId="61" applyFont="1" applyBorder="1" applyAlignment="1" applyProtection="1">
      <alignment horizontal="center" wrapText="1"/>
      <protection locked="0"/>
    </xf>
    <xf numFmtId="0" fontId="25" fillId="0" borderId="54" xfId="61" applyFont="1" applyBorder="1" applyAlignment="1" applyProtection="1">
      <alignment horizontal="center" vertical="center" wrapText="1"/>
      <protection locked="0"/>
    </xf>
    <xf numFmtId="0" fontId="25" fillId="0" borderId="18" xfId="61" applyFont="1" applyBorder="1" applyAlignment="1" applyProtection="1">
      <alignment horizontal="center" wrapText="1"/>
      <protection locked="0"/>
    </xf>
    <xf numFmtId="0" fontId="38" fillId="0" borderId="53" xfId="61" applyFont="1" applyBorder="1" applyAlignment="1" applyProtection="1">
      <alignment vertical="center" wrapText="1"/>
      <protection locked="0"/>
    </xf>
    <xf numFmtId="0" fontId="25" fillId="0" borderId="19" xfId="61" applyFont="1" applyBorder="1" applyAlignment="1" applyProtection="1">
      <alignment horizontal="center" wrapText="1"/>
      <protection locked="0"/>
    </xf>
    <xf numFmtId="31" fontId="25" fillId="0" borderId="21" xfId="61" applyNumberFormat="1" applyFont="1" applyBorder="1" applyAlignment="1" applyProtection="1">
      <alignment horizontal="center" wrapText="1"/>
      <protection locked="0"/>
    </xf>
    <xf numFmtId="31" fontId="25" fillId="0" borderId="22" xfId="61" applyNumberFormat="1" applyFont="1" applyBorder="1" applyAlignment="1" applyProtection="1">
      <alignment horizontal="center" wrapText="1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33" fillId="0" borderId="48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>
      <alignment horizontal="center" vertical="center"/>
    </xf>
    <xf numFmtId="0" fontId="33" fillId="0" borderId="48" xfId="0" applyFont="1" applyBorder="1" applyAlignment="1" applyProtection="1">
      <alignment wrapText="1"/>
      <protection locked="0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3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0" fontId="23" fillId="0" borderId="41" xfId="0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0" fillId="0" borderId="28" xfId="0" applyBorder="1" applyAlignment="1">
      <alignment/>
    </xf>
    <xf numFmtId="0" fontId="23" fillId="0" borderId="63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23" fillId="0" borderId="6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41" xfId="61" applyFont="1" applyBorder="1" applyAlignment="1">
      <alignment horizontal="center" vertical="center" wrapText="1"/>
      <protection/>
    </xf>
    <xf numFmtId="0" fontId="0" fillId="0" borderId="38" xfId="61" applyBorder="1" applyAlignment="1">
      <alignment horizontal="center" vertical="center" wrapText="1"/>
      <protection/>
    </xf>
    <xf numFmtId="0" fontId="25" fillId="0" borderId="54" xfId="61" applyFont="1" applyBorder="1" applyAlignment="1">
      <alignment horizontal="center" vertical="center" wrapText="1"/>
      <protection/>
    </xf>
    <xf numFmtId="0" fontId="0" fillId="0" borderId="53" xfId="61" applyBorder="1" applyAlignment="1">
      <alignment vertical="center" wrapText="1"/>
      <protection/>
    </xf>
    <xf numFmtId="0" fontId="27" fillId="0" borderId="6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0" zoomScaleNormal="70" zoomScalePageLayoutView="0" workbookViewId="0" topLeftCell="A1">
      <selection activeCell="F13" sqref="F13"/>
    </sheetView>
  </sheetViews>
  <sheetFormatPr defaultColWidth="9.00390625" defaultRowHeight="13.5"/>
  <cols>
    <col min="1" max="1" width="7.50390625" style="0" customWidth="1"/>
    <col min="2" max="2" width="17.375" style="0" customWidth="1"/>
    <col min="3" max="3" width="30.875" style="0" customWidth="1"/>
    <col min="4" max="4" width="12.50390625" style="0" customWidth="1"/>
    <col min="5" max="5" width="19.875" style="0" customWidth="1"/>
    <col min="6" max="11" width="15.625" style="0" customWidth="1"/>
    <col min="12" max="12" width="3.50390625" style="0" customWidth="1"/>
    <col min="13" max="13" width="12.125" style="0" customWidth="1"/>
    <col min="14" max="14" width="9.375" style="0" customWidth="1"/>
    <col min="15" max="15" width="9.875" style="0" customWidth="1"/>
  </cols>
  <sheetData>
    <row r="1" spans="1:4" ht="24.75" thickBot="1">
      <c r="A1" s="129" t="s">
        <v>117</v>
      </c>
      <c r="D1" s="65"/>
    </row>
    <row r="2" spans="5:15" ht="15" thickBot="1">
      <c r="E2" s="2"/>
      <c r="F2" s="127"/>
      <c r="G2" s="277" t="s">
        <v>22</v>
      </c>
      <c r="H2" s="270"/>
      <c r="I2" s="277" t="s">
        <v>23</v>
      </c>
      <c r="J2" s="269"/>
      <c r="K2" s="270"/>
      <c r="M2" s="265" t="s">
        <v>31</v>
      </c>
      <c r="N2" s="266"/>
      <c r="O2" s="267"/>
    </row>
    <row r="3" spans="2:15" ht="18" customHeight="1" thickBot="1">
      <c r="B3" s="155" t="s">
        <v>5</v>
      </c>
      <c r="C3" s="235"/>
      <c r="D3" s="236"/>
      <c r="F3" s="128" t="s">
        <v>24</v>
      </c>
      <c r="G3" s="131" t="s">
        <v>97</v>
      </c>
      <c r="H3" s="132" t="s">
        <v>98</v>
      </c>
      <c r="I3" s="268" t="s">
        <v>99</v>
      </c>
      <c r="J3" s="269"/>
      <c r="K3" s="270"/>
      <c r="M3" s="146" t="s">
        <v>32</v>
      </c>
      <c r="N3" s="234"/>
      <c r="O3" s="148"/>
    </row>
    <row r="4" spans="2:15" ht="18" customHeight="1">
      <c r="B4" s="156"/>
      <c r="C4" s="157"/>
      <c r="D4" s="158"/>
      <c r="F4" s="278" t="s">
        <v>93</v>
      </c>
      <c r="G4" s="258">
        <v>1</v>
      </c>
      <c r="H4" s="258">
        <v>1</v>
      </c>
      <c r="I4" s="133">
        <v>60</v>
      </c>
      <c r="J4" s="134">
        <v>50</v>
      </c>
      <c r="K4" s="135">
        <v>40</v>
      </c>
      <c r="M4" s="143" t="s">
        <v>101</v>
      </c>
      <c r="N4" s="101">
        <v>0</v>
      </c>
      <c r="O4" s="149"/>
    </row>
    <row r="5" spans="2:15" ht="18" customHeight="1" thickBot="1">
      <c r="B5" s="159" t="s">
        <v>6</v>
      </c>
      <c r="C5" s="237"/>
      <c r="D5" s="238"/>
      <c r="F5" s="279"/>
      <c r="G5" s="280"/>
      <c r="H5" s="280"/>
      <c r="I5" s="136">
        <f>O7*I4</f>
        <v>0</v>
      </c>
      <c r="J5" s="137">
        <f>O7*J4</f>
        <v>0</v>
      </c>
      <c r="K5" s="138">
        <f>O7*K4</f>
        <v>0</v>
      </c>
      <c r="L5" t="s">
        <v>87</v>
      </c>
      <c r="M5" s="143" t="s">
        <v>35</v>
      </c>
      <c r="N5" s="144" t="s">
        <v>102</v>
      </c>
      <c r="O5" s="150"/>
    </row>
    <row r="6" spans="2:15" ht="18" customHeight="1" thickBot="1">
      <c r="B6" s="159" t="s">
        <v>89</v>
      </c>
      <c r="C6" s="237"/>
      <c r="D6" s="239"/>
      <c r="F6" s="37"/>
      <c r="G6" s="139"/>
      <c r="H6" s="140"/>
      <c r="I6" s="141"/>
      <c r="J6" s="141"/>
      <c r="K6" s="142"/>
      <c r="M6" s="143" t="s">
        <v>37</v>
      </c>
      <c r="N6" s="144" t="s">
        <v>103</v>
      </c>
      <c r="O6" s="150"/>
    </row>
    <row r="7" spans="2:15" ht="18" customHeight="1">
      <c r="B7" s="160" t="s">
        <v>10</v>
      </c>
      <c r="C7" s="240"/>
      <c r="D7" s="241"/>
      <c r="F7" s="28"/>
      <c r="G7" s="258">
        <v>1</v>
      </c>
      <c r="H7" s="258">
        <v>1</v>
      </c>
      <c r="I7" s="271" t="s">
        <v>100</v>
      </c>
      <c r="J7" s="272"/>
      <c r="K7" s="273"/>
      <c r="M7" s="143" t="s">
        <v>39</v>
      </c>
      <c r="N7" s="144" t="s">
        <v>104</v>
      </c>
      <c r="O7" s="151">
        <f>POWER(O6,0.425)*POWER(O5,0.725)*71.84/10000</f>
        <v>0</v>
      </c>
    </row>
    <row r="8" spans="2:15" ht="18" customHeight="1">
      <c r="B8" s="161"/>
      <c r="C8" s="242"/>
      <c r="D8" s="243"/>
      <c r="F8" s="189" t="s">
        <v>94</v>
      </c>
      <c r="G8" s="259"/>
      <c r="H8" s="259"/>
      <c r="I8" s="143">
        <v>5</v>
      </c>
      <c r="J8" s="144">
        <v>4</v>
      </c>
      <c r="K8" s="145">
        <v>3</v>
      </c>
      <c r="M8" s="143" t="s">
        <v>105</v>
      </c>
      <c r="N8" s="144" t="s">
        <v>106</v>
      </c>
      <c r="O8" s="150"/>
    </row>
    <row r="9" spans="2:15" ht="15" thickBot="1">
      <c r="B9" s="162" t="s">
        <v>11</v>
      </c>
      <c r="C9" s="244"/>
      <c r="D9" s="245"/>
      <c r="F9" s="47" t="s">
        <v>30</v>
      </c>
      <c r="G9" s="257"/>
      <c r="H9" s="257"/>
      <c r="I9" s="231">
        <f>IF(ISNUMBER(O3)=FALSE,"",IF(ISNUMBER(O5)=FALSE,"",IF(ISNUMBER(O6)=FALSE,"",IF(ISNUMBER(O8)=FALSE,"",5*(O9+25)))))</f>
      </c>
      <c r="J9" s="233">
        <f>IF(ISNUMBER(O3)=FALSE,"",IF(ISNUMBER(O5)=FALSE,"",IF(ISNUMBER(O6)=FALSE,"",IF(ISNUMBER(O8)=FALSE,"",4*(O9+25)))))</f>
      </c>
      <c r="K9" s="232">
        <f>IF(ISNUMBER(O3)=FALSE,"",IF(ISNUMBER(O5)=FALSE,"",IF(ISNUMBER(O6)=FALSE,"",IF(ISNUMBER(O8)=FALSE,"",3*(O9+25)))))</f>
      </c>
      <c r="L9" t="s">
        <v>87</v>
      </c>
      <c r="M9" s="152" t="s">
        <v>43</v>
      </c>
      <c r="N9" s="153" t="s">
        <v>44</v>
      </c>
      <c r="O9" s="154" t="e">
        <f>((98-0.8*(O3-20))/O8)*O7*0.9/1.73</f>
        <v>#DIV/0!</v>
      </c>
    </row>
    <row r="10" spans="2:15" ht="15" thickBot="1">
      <c r="B10" s="125"/>
      <c r="C10" s="125"/>
      <c r="D10" s="125"/>
      <c r="G10" s="203" t="s">
        <v>115</v>
      </c>
      <c r="H10" s="203"/>
      <c r="I10" s="203"/>
      <c r="J10" s="110"/>
      <c r="M10" s="62"/>
      <c r="N10" s="62"/>
      <c r="O10" s="62"/>
    </row>
    <row r="11" spans="2:15" ht="18" customHeight="1">
      <c r="B11" s="163" t="s">
        <v>13</v>
      </c>
      <c r="C11" s="164" t="s">
        <v>14</v>
      </c>
      <c r="D11" s="125"/>
      <c r="E11" s="256" t="s">
        <v>46</v>
      </c>
      <c r="F11" s="260">
        <v>1</v>
      </c>
      <c r="G11" s="246">
        <f>F11+1</f>
        <v>2</v>
      </c>
      <c r="H11" s="246">
        <f>G11+1</f>
        <v>3</v>
      </c>
      <c r="I11" s="251">
        <f>H11+1</f>
        <v>4</v>
      </c>
      <c r="J11" s="246">
        <f>I11+1</f>
        <v>5</v>
      </c>
      <c r="K11" s="281">
        <f>J11+1</f>
        <v>6</v>
      </c>
      <c r="M11" s="204" t="s">
        <v>119</v>
      </c>
      <c r="N11" s="205"/>
      <c r="O11" s="65"/>
    </row>
    <row r="12" spans="2:11" ht="18" customHeight="1" thickBot="1">
      <c r="B12" s="143" t="s">
        <v>15</v>
      </c>
      <c r="C12" s="165" t="s">
        <v>118</v>
      </c>
      <c r="D12" s="125"/>
      <c r="E12" s="257"/>
      <c r="F12" s="261"/>
      <c r="G12" s="247"/>
      <c r="H12" s="247"/>
      <c r="I12" s="252"/>
      <c r="J12" s="247"/>
      <c r="K12" s="282"/>
    </row>
    <row r="13" spans="2:11" ht="18" customHeight="1">
      <c r="B13" s="143" t="s">
        <v>90</v>
      </c>
      <c r="C13" s="165" t="s">
        <v>116</v>
      </c>
      <c r="D13" s="125"/>
      <c r="E13" s="169" t="s">
        <v>50</v>
      </c>
      <c r="F13" s="194">
        <v>43831</v>
      </c>
      <c r="G13" s="195">
        <f>F13+28</f>
        <v>43859</v>
      </c>
      <c r="H13" s="195">
        <f>G13+28</f>
        <v>43887</v>
      </c>
      <c r="I13" s="195">
        <f>H13+28</f>
        <v>43915</v>
      </c>
      <c r="J13" s="195">
        <f>I13+28</f>
        <v>43943</v>
      </c>
      <c r="K13" s="196">
        <f>J13+28</f>
        <v>43971</v>
      </c>
    </row>
    <row r="14" spans="2:11" ht="18" customHeight="1">
      <c r="B14" s="143" t="s">
        <v>18</v>
      </c>
      <c r="C14" s="165" t="s">
        <v>91</v>
      </c>
      <c r="D14" s="125"/>
      <c r="E14" s="124" t="s">
        <v>52</v>
      </c>
      <c r="F14" s="168"/>
      <c r="G14" s="197"/>
      <c r="H14" s="197"/>
      <c r="I14" s="197"/>
      <c r="J14" s="197"/>
      <c r="K14" s="198"/>
    </row>
    <row r="15" spans="2:11" ht="22.5" customHeight="1" thickBot="1">
      <c r="B15" s="166" t="s">
        <v>92</v>
      </c>
      <c r="C15" s="167"/>
      <c r="D15" s="125"/>
      <c r="E15" s="124" t="s">
        <v>54</v>
      </c>
      <c r="F15" s="55"/>
      <c r="G15" s="75"/>
      <c r="H15" s="75"/>
      <c r="I15" s="75"/>
      <c r="J15" s="75"/>
      <c r="K15" s="76"/>
    </row>
    <row r="16" spans="2:11" ht="22.5" customHeight="1">
      <c r="B16" s="125"/>
      <c r="C16" s="125"/>
      <c r="D16" s="125"/>
      <c r="E16" s="124" t="s">
        <v>55</v>
      </c>
      <c r="F16" s="55"/>
      <c r="G16" s="75"/>
      <c r="H16" s="75"/>
      <c r="I16" s="75"/>
      <c r="J16" s="75"/>
      <c r="K16" s="76"/>
    </row>
    <row r="17" spans="5:11" ht="22.5" customHeight="1" thickBot="1">
      <c r="E17" s="170" t="s">
        <v>56</v>
      </c>
      <c r="F17" s="78"/>
      <c r="G17" s="79"/>
      <c r="H17" s="79"/>
      <c r="I17" s="79"/>
      <c r="J17" s="79"/>
      <c r="K17" s="80"/>
    </row>
    <row r="18" spans="1:11" ht="20.25" customHeight="1" thickBot="1">
      <c r="A18" s="126" t="s">
        <v>57</v>
      </c>
      <c r="B18" s="130" t="s">
        <v>58</v>
      </c>
      <c r="C18" s="215" t="s">
        <v>59</v>
      </c>
      <c r="D18" s="223"/>
      <c r="E18" s="208"/>
      <c r="F18" s="121"/>
      <c r="G18" s="122"/>
      <c r="H18" s="122"/>
      <c r="I18" s="122"/>
      <c r="J18" s="122"/>
      <c r="K18" s="123"/>
    </row>
    <row r="19" spans="1:11" ht="30" customHeight="1">
      <c r="A19" s="146"/>
      <c r="B19" s="147"/>
      <c r="C19" s="216"/>
      <c r="D19" s="224"/>
      <c r="E19" s="209"/>
      <c r="F19" s="174"/>
      <c r="G19" s="175"/>
      <c r="H19" s="175"/>
      <c r="I19" s="175"/>
      <c r="J19" s="175"/>
      <c r="K19" s="176"/>
    </row>
    <row r="20" spans="1:11" ht="30" customHeight="1">
      <c r="A20" s="146"/>
      <c r="B20" s="147"/>
      <c r="C20" s="216"/>
      <c r="D20" s="224"/>
      <c r="E20" s="209"/>
      <c r="F20" s="174"/>
      <c r="G20" s="175"/>
      <c r="H20" s="175"/>
      <c r="I20" s="175"/>
      <c r="J20" s="175"/>
      <c r="K20" s="176"/>
    </row>
    <row r="21" spans="1:11" ht="30" customHeight="1">
      <c r="A21" s="143" t="s">
        <v>47</v>
      </c>
      <c r="B21" s="144" t="s">
        <v>60</v>
      </c>
      <c r="C21" s="217" t="s">
        <v>96</v>
      </c>
      <c r="D21" s="225"/>
      <c r="E21" s="210"/>
      <c r="F21" s="177" t="s">
        <v>61</v>
      </c>
      <c r="G21" s="178"/>
      <c r="H21" s="179"/>
      <c r="I21" s="178"/>
      <c r="J21" s="178"/>
      <c r="K21" s="180"/>
    </row>
    <row r="22" spans="1:11" ht="30" customHeight="1">
      <c r="A22" s="143" t="s">
        <v>48</v>
      </c>
      <c r="B22" s="190" t="s">
        <v>107</v>
      </c>
      <c r="C22" s="206" t="s">
        <v>122</v>
      </c>
      <c r="D22" s="226"/>
      <c r="E22" s="211"/>
      <c r="F22" s="177" t="s">
        <v>61</v>
      </c>
      <c r="G22" s="178"/>
      <c r="H22" s="179"/>
      <c r="I22" s="178"/>
      <c r="J22" s="178"/>
      <c r="K22" s="180"/>
    </row>
    <row r="23" spans="1:11" ht="30" customHeight="1">
      <c r="A23" s="143" t="s">
        <v>49</v>
      </c>
      <c r="B23" s="144" t="s">
        <v>88</v>
      </c>
      <c r="C23" s="217" t="s">
        <v>123</v>
      </c>
      <c r="D23" s="225"/>
      <c r="E23" s="210"/>
      <c r="F23" s="177" t="s">
        <v>61</v>
      </c>
      <c r="G23" s="178"/>
      <c r="H23" s="179"/>
      <c r="I23" s="178"/>
      <c r="J23" s="178"/>
      <c r="K23" s="180"/>
    </row>
    <row r="24" spans="1:11" ht="30" customHeight="1">
      <c r="A24" s="143" t="s">
        <v>63</v>
      </c>
      <c r="B24" s="144" t="s">
        <v>65</v>
      </c>
      <c r="C24" s="218" t="s">
        <v>112</v>
      </c>
      <c r="D24" s="227">
        <f>ROUND(I5,0)</f>
        <v>0</v>
      </c>
      <c r="E24" s="212" t="s">
        <v>111</v>
      </c>
      <c r="F24" s="177" t="s">
        <v>61</v>
      </c>
      <c r="G24" s="178"/>
      <c r="H24" s="179"/>
      <c r="I24" s="178"/>
      <c r="J24" s="178"/>
      <c r="K24" s="180"/>
    </row>
    <row r="25" spans="1:11" ht="30" customHeight="1">
      <c r="A25" s="143"/>
      <c r="B25" s="144"/>
      <c r="C25" s="262" t="s">
        <v>121</v>
      </c>
      <c r="D25" s="263"/>
      <c r="E25" s="264"/>
      <c r="F25" s="177"/>
      <c r="G25" s="178"/>
      <c r="H25" s="179"/>
      <c r="I25" s="178"/>
      <c r="J25" s="178"/>
      <c r="K25" s="180"/>
    </row>
    <row r="26" spans="1:11" ht="30" customHeight="1">
      <c r="A26" s="143" t="s">
        <v>64</v>
      </c>
      <c r="B26" s="144" t="s">
        <v>65</v>
      </c>
      <c r="C26" s="219" t="s">
        <v>113</v>
      </c>
      <c r="D26" s="227" t="e">
        <f>ROUND(I9,0)</f>
        <v>#VALUE!</v>
      </c>
      <c r="E26" s="212" t="s">
        <v>110</v>
      </c>
      <c r="F26" s="177" t="s">
        <v>61</v>
      </c>
      <c r="G26" s="178"/>
      <c r="H26" s="179"/>
      <c r="I26" s="178"/>
      <c r="J26" s="178"/>
      <c r="K26" s="180"/>
    </row>
    <row r="27" spans="1:11" ht="30" customHeight="1">
      <c r="A27" s="143" t="s">
        <v>68</v>
      </c>
      <c r="B27" s="144" t="s">
        <v>69</v>
      </c>
      <c r="C27" s="220" t="s">
        <v>108</v>
      </c>
      <c r="D27" s="228"/>
      <c r="E27" s="210"/>
      <c r="F27" s="177" t="s">
        <v>61</v>
      </c>
      <c r="G27" s="178"/>
      <c r="H27" s="179"/>
      <c r="I27" s="178"/>
      <c r="J27" s="178"/>
      <c r="K27" s="180"/>
    </row>
    <row r="28" spans="1:11" ht="30" customHeight="1">
      <c r="A28" s="143"/>
      <c r="B28" s="144"/>
      <c r="C28" s="220"/>
      <c r="D28" s="228"/>
      <c r="E28" s="210"/>
      <c r="F28" s="177"/>
      <c r="G28" s="178"/>
      <c r="H28" s="179"/>
      <c r="I28" s="178"/>
      <c r="J28" s="178"/>
      <c r="K28" s="180"/>
    </row>
    <row r="29" spans="1:11" ht="30" customHeight="1">
      <c r="A29" s="171"/>
      <c r="B29" s="101"/>
      <c r="C29" s="248"/>
      <c r="D29" s="249"/>
      <c r="E29" s="250"/>
      <c r="F29" s="177"/>
      <c r="G29" s="178"/>
      <c r="H29" s="179"/>
      <c r="I29" s="178"/>
      <c r="J29" s="178"/>
      <c r="K29" s="180"/>
    </row>
    <row r="30" spans="1:11" ht="30" customHeight="1">
      <c r="A30" s="172"/>
      <c r="B30" s="101"/>
      <c r="C30" s="207"/>
      <c r="D30" s="228"/>
      <c r="E30" s="210"/>
      <c r="F30" s="177"/>
      <c r="G30" s="178"/>
      <c r="H30" s="179"/>
      <c r="I30" s="178"/>
      <c r="J30" s="178"/>
      <c r="K30" s="181"/>
    </row>
    <row r="31" spans="1:11" ht="30" customHeight="1">
      <c r="A31" s="274" t="s">
        <v>95</v>
      </c>
      <c r="B31" s="191" t="s">
        <v>109</v>
      </c>
      <c r="C31" s="253" t="s">
        <v>124</v>
      </c>
      <c r="D31" s="254"/>
      <c r="E31" s="255"/>
      <c r="F31" s="177"/>
      <c r="G31" s="178"/>
      <c r="H31" s="179"/>
      <c r="I31" s="178"/>
      <c r="J31" s="178"/>
      <c r="K31" s="181"/>
    </row>
    <row r="32" spans="1:11" ht="30" customHeight="1">
      <c r="A32" s="275"/>
      <c r="B32" s="101" t="s">
        <v>72</v>
      </c>
      <c r="C32" s="221" t="s">
        <v>120</v>
      </c>
      <c r="D32" s="228"/>
      <c r="E32" s="210"/>
      <c r="F32" s="177"/>
      <c r="G32" s="178"/>
      <c r="H32" s="179"/>
      <c r="I32" s="178"/>
      <c r="J32" s="178"/>
      <c r="K32" s="181"/>
    </row>
    <row r="33" spans="1:11" ht="30" customHeight="1">
      <c r="A33" s="276"/>
      <c r="B33" s="192" t="s">
        <v>73</v>
      </c>
      <c r="C33" s="222" t="s">
        <v>114</v>
      </c>
      <c r="D33" s="229"/>
      <c r="E33" s="213"/>
      <c r="F33" s="182"/>
      <c r="G33" s="183"/>
      <c r="H33" s="184"/>
      <c r="I33" s="183"/>
      <c r="J33" s="183"/>
      <c r="K33" s="181"/>
    </row>
    <row r="34" spans="1:11" ht="30" customHeight="1" thickBot="1">
      <c r="A34" s="120"/>
      <c r="B34" s="193"/>
      <c r="C34" s="173"/>
      <c r="D34" s="230"/>
      <c r="E34" s="214"/>
      <c r="F34" s="185"/>
      <c r="G34" s="186"/>
      <c r="H34" s="187"/>
      <c r="I34" s="186"/>
      <c r="J34" s="186"/>
      <c r="K34" s="188"/>
    </row>
    <row r="35" spans="1:11" ht="13.5">
      <c r="A35" s="199" t="s">
        <v>75</v>
      </c>
      <c r="B35" s="200"/>
      <c r="C35" s="201"/>
      <c r="D35" s="201"/>
      <c r="E35" s="201"/>
      <c r="F35" s="202"/>
      <c r="G35" s="110"/>
      <c r="H35" s="110"/>
      <c r="I35" s="110"/>
      <c r="J35" s="110"/>
      <c r="K35" s="110"/>
    </row>
  </sheetData>
  <sheetProtection sheet="1"/>
  <mergeCells count="21">
    <mergeCell ref="H4:H5"/>
    <mergeCell ref="G7:G9"/>
    <mergeCell ref="M2:O2"/>
    <mergeCell ref="I3:K3"/>
    <mergeCell ref="I7:K7"/>
    <mergeCell ref="A31:A33"/>
    <mergeCell ref="G2:H2"/>
    <mergeCell ref="I2:K2"/>
    <mergeCell ref="F4:F5"/>
    <mergeCell ref="G4:G5"/>
    <mergeCell ref="K11:K12"/>
    <mergeCell ref="J11:J12"/>
    <mergeCell ref="C29:E29"/>
    <mergeCell ref="I11:I12"/>
    <mergeCell ref="C31:E31"/>
    <mergeCell ref="E11:E12"/>
    <mergeCell ref="H7:H9"/>
    <mergeCell ref="F11:F12"/>
    <mergeCell ref="G11:G12"/>
    <mergeCell ref="C25:E25"/>
    <mergeCell ref="H11:H12"/>
  </mergeCells>
  <dataValidations count="1">
    <dataValidation type="list" allowBlank="1" showInputMessage="1" showErrorMessage="1" sqref="C13">
      <formula1>"first,secound,third,fourth,fifth"</formula1>
    </dataValidation>
  </dataValidations>
  <printOptions/>
  <pageMargins left="0.1968503937007874" right="0.1968503937007874" top="0.3937007874015748" bottom="0.3937007874015748" header="0.2755905511811024" footer="0.275590551181102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O33"/>
    </sheetView>
  </sheetViews>
  <sheetFormatPr defaultColWidth="9.00390625" defaultRowHeight="13.5"/>
  <sheetData>
    <row r="1" ht="14.25" thickBot="1">
      <c r="A1" s="1" t="s">
        <v>0</v>
      </c>
    </row>
    <row r="2" spans="5:15" ht="14.25" thickBot="1">
      <c r="E2" s="2"/>
      <c r="F2" s="25"/>
      <c r="G2" s="285" t="s">
        <v>22</v>
      </c>
      <c r="H2" s="286"/>
      <c r="I2" s="287" t="s">
        <v>23</v>
      </c>
      <c r="J2" s="288"/>
      <c r="K2" s="289"/>
      <c r="M2" s="290" t="s">
        <v>31</v>
      </c>
      <c r="N2" s="291"/>
      <c r="O2" s="292"/>
    </row>
    <row r="3" spans="2:15" ht="24.75" thickBot="1">
      <c r="B3" s="3" t="s">
        <v>5</v>
      </c>
      <c r="C3" s="4" t="s">
        <v>1</v>
      </c>
      <c r="D3" s="5"/>
      <c r="F3" s="26" t="s">
        <v>24</v>
      </c>
      <c r="G3" s="26" t="s">
        <v>25</v>
      </c>
      <c r="H3" s="27" t="s">
        <v>26</v>
      </c>
      <c r="I3" s="293" t="s">
        <v>27</v>
      </c>
      <c r="J3" s="294"/>
      <c r="K3" s="294"/>
      <c r="M3" s="52" t="s">
        <v>32</v>
      </c>
      <c r="N3" s="53" t="s">
        <v>33</v>
      </c>
      <c r="O3" s="54"/>
    </row>
    <row r="4" spans="2:15" ht="13.5">
      <c r="B4" s="6"/>
      <c r="C4" s="7"/>
      <c r="D4" s="8"/>
      <c r="F4" s="28" t="s">
        <v>86</v>
      </c>
      <c r="G4" s="29">
        <v>1</v>
      </c>
      <c r="H4" s="29">
        <v>1</v>
      </c>
      <c r="I4" s="30">
        <v>70</v>
      </c>
      <c r="J4" s="31">
        <v>60</v>
      </c>
      <c r="K4" s="32">
        <v>50</v>
      </c>
      <c r="M4" s="21" t="s">
        <v>34</v>
      </c>
      <c r="N4" s="55">
        <v>0</v>
      </c>
      <c r="O4" s="56"/>
    </row>
    <row r="5" spans="2:15" ht="14.25" thickBot="1">
      <c r="B5" s="9" t="s">
        <v>6</v>
      </c>
      <c r="C5" s="10" t="s">
        <v>7</v>
      </c>
      <c r="D5" s="11"/>
      <c r="F5" s="33"/>
      <c r="G5" s="25"/>
      <c r="H5" s="25"/>
      <c r="I5" s="34">
        <f>O7*I4</f>
        <v>0</v>
      </c>
      <c r="J5" s="35">
        <f>O7*J4</f>
        <v>0</v>
      </c>
      <c r="K5" s="36">
        <f>O7*K4</f>
        <v>0</v>
      </c>
      <c r="M5" s="21" t="s">
        <v>35</v>
      </c>
      <c r="N5" s="45" t="s">
        <v>36</v>
      </c>
      <c r="O5" s="57"/>
    </row>
    <row r="6" spans="2:15" ht="23.25" thickBot="1">
      <c r="B6" s="9" t="s">
        <v>8</v>
      </c>
      <c r="C6" s="12" t="s">
        <v>9</v>
      </c>
      <c r="D6" s="13"/>
      <c r="F6" s="37"/>
      <c r="G6" s="38"/>
      <c r="H6" s="39"/>
      <c r="I6" s="40"/>
      <c r="J6" s="40"/>
      <c r="K6" s="41"/>
      <c r="M6" s="21" t="s">
        <v>37</v>
      </c>
      <c r="N6" s="45" t="s">
        <v>38</v>
      </c>
      <c r="O6" s="57"/>
    </row>
    <row r="7" spans="2:15" ht="13.5">
      <c r="B7" s="295" t="s">
        <v>10</v>
      </c>
      <c r="C7" s="297" t="s">
        <v>2</v>
      </c>
      <c r="D7" s="14"/>
      <c r="F7" s="28"/>
      <c r="G7" s="42"/>
      <c r="H7" s="42"/>
      <c r="I7" s="299" t="s">
        <v>28</v>
      </c>
      <c r="J7" s="300"/>
      <c r="K7" s="301"/>
      <c r="M7" s="21" t="s">
        <v>39</v>
      </c>
      <c r="N7" s="45" t="s">
        <v>40</v>
      </c>
      <c r="O7" s="58">
        <f>POWER(O6,0.425)*POWER(O5,0.725)*71.84/10000</f>
        <v>0</v>
      </c>
    </row>
    <row r="8" spans="2:15" ht="14.25">
      <c r="B8" s="296"/>
      <c r="C8" s="298"/>
      <c r="D8" s="15"/>
      <c r="F8" s="43" t="s">
        <v>29</v>
      </c>
      <c r="G8" s="44">
        <v>1</v>
      </c>
      <c r="H8" s="44">
        <v>1</v>
      </c>
      <c r="I8" s="21">
        <v>6</v>
      </c>
      <c r="J8" s="45">
        <v>5</v>
      </c>
      <c r="K8" s="46">
        <v>4</v>
      </c>
      <c r="M8" s="21" t="s">
        <v>41</v>
      </c>
      <c r="N8" s="45" t="s">
        <v>42</v>
      </c>
      <c r="O8" s="57"/>
    </row>
    <row r="9" spans="2:15" ht="24.75" thickBot="1">
      <c r="B9" s="16" t="s">
        <v>11</v>
      </c>
      <c r="C9" s="17" t="s">
        <v>12</v>
      </c>
      <c r="D9" s="18" t="s">
        <v>3</v>
      </c>
      <c r="F9" s="47" t="s">
        <v>30</v>
      </c>
      <c r="G9" s="48"/>
      <c r="H9" s="48"/>
      <c r="I9" s="49" t="e">
        <f>6*(O9+25)</f>
        <v>#DIV/0!</v>
      </c>
      <c r="J9" s="50" t="e">
        <f>5*(O9+25)</f>
        <v>#DIV/0!</v>
      </c>
      <c r="K9" s="51" t="e">
        <f>4*(O9+25)</f>
        <v>#DIV/0!</v>
      </c>
      <c r="M9" s="59" t="s">
        <v>43</v>
      </c>
      <c r="N9" s="60" t="s">
        <v>44</v>
      </c>
      <c r="O9" s="61" t="e">
        <f>((98-0.8*(O3-20))/O8)*O7*0.9/1.73</f>
        <v>#DIV/0!</v>
      </c>
    </row>
    <row r="10" spans="13:15" ht="14.25" thickBot="1">
      <c r="M10" s="62"/>
      <c r="N10" s="62"/>
      <c r="O10" s="62"/>
    </row>
    <row r="11" spans="2:15" ht="24">
      <c r="B11" s="19" t="s">
        <v>13</v>
      </c>
      <c r="C11" s="20" t="s">
        <v>14</v>
      </c>
      <c r="E11" s="28" t="s">
        <v>46</v>
      </c>
      <c r="F11" s="66">
        <v>1</v>
      </c>
      <c r="G11" s="67">
        <f>F11+1</f>
        <v>2</v>
      </c>
      <c r="H11" s="67">
        <f>G11+1</f>
        <v>3</v>
      </c>
      <c r="I11" s="68">
        <f>H11+1</f>
        <v>4</v>
      </c>
      <c r="J11" s="67">
        <f>I11+1</f>
        <v>5</v>
      </c>
      <c r="K11" s="69">
        <f>J11+1</f>
        <v>6</v>
      </c>
      <c r="M11" s="63" t="s">
        <v>45</v>
      </c>
      <c r="N11" s="64"/>
      <c r="O11" s="65"/>
    </row>
    <row r="12" spans="2:11" ht="14.25" thickBot="1">
      <c r="B12" s="21" t="s">
        <v>15</v>
      </c>
      <c r="C12" s="22" t="s">
        <v>21</v>
      </c>
      <c r="E12" s="47"/>
      <c r="F12" s="70" t="s">
        <v>47</v>
      </c>
      <c r="G12" s="60" t="s">
        <v>48</v>
      </c>
      <c r="H12" s="60" t="s">
        <v>49</v>
      </c>
      <c r="I12" s="60" t="s">
        <v>47</v>
      </c>
      <c r="J12" s="60" t="s">
        <v>48</v>
      </c>
      <c r="K12" s="71" t="s">
        <v>49</v>
      </c>
    </row>
    <row r="13" spans="2:11" ht="13.5">
      <c r="B13" s="21" t="s">
        <v>16</v>
      </c>
      <c r="C13" s="22" t="s">
        <v>17</v>
      </c>
      <c r="E13" s="19" t="s">
        <v>50</v>
      </c>
      <c r="F13" s="72" t="s">
        <v>51</v>
      </c>
      <c r="G13" s="73" t="e">
        <f>F13+28</f>
        <v>#VALUE!</v>
      </c>
      <c r="H13" s="73" t="e">
        <f>G13+28</f>
        <v>#VALUE!</v>
      </c>
      <c r="I13" s="73" t="e">
        <f>H13+28</f>
        <v>#VALUE!</v>
      </c>
      <c r="J13" s="73" t="e">
        <f>I13+28</f>
        <v>#VALUE!</v>
      </c>
      <c r="K13" s="74" t="e">
        <f>J13+28</f>
        <v>#VALUE!</v>
      </c>
    </row>
    <row r="14" spans="2:11" ht="24">
      <c r="B14" s="21" t="s">
        <v>18</v>
      </c>
      <c r="C14" s="22" t="s">
        <v>19</v>
      </c>
      <c r="E14" s="21" t="s">
        <v>52</v>
      </c>
      <c r="F14" s="55" t="s">
        <v>53</v>
      </c>
      <c r="G14" s="75" t="s">
        <v>4</v>
      </c>
      <c r="H14" s="75" t="s">
        <v>4</v>
      </c>
      <c r="I14" s="75" t="s">
        <v>4</v>
      </c>
      <c r="J14" s="75" t="s">
        <v>4</v>
      </c>
      <c r="K14" s="76" t="s">
        <v>4</v>
      </c>
    </row>
    <row r="15" spans="2:11" ht="14.25" thickBot="1">
      <c r="B15" s="23" t="s">
        <v>20</v>
      </c>
      <c r="C15" s="24"/>
      <c r="E15" s="21" t="s">
        <v>54</v>
      </c>
      <c r="F15" s="55"/>
      <c r="G15" s="75"/>
      <c r="H15" s="75"/>
      <c r="I15" s="75"/>
      <c r="J15" s="75"/>
      <c r="K15" s="76"/>
    </row>
    <row r="16" spans="5:11" ht="13.5">
      <c r="E16" s="21" t="s">
        <v>55</v>
      </c>
      <c r="F16" s="55"/>
      <c r="G16" s="75"/>
      <c r="H16" s="75"/>
      <c r="I16" s="75"/>
      <c r="J16" s="75"/>
      <c r="K16" s="76"/>
    </row>
    <row r="17" spans="5:11" ht="14.25" thickBot="1">
      <c r="E17" s="77" t="s">
        <v>56</v>
      </c>
      <c r="F17" s="78"/>
      <c r="G17" s="79"/>
      <c r="H17" s="79"/>
      <c r="I17" s="79"/>
      <c r="J17" s="79"/>
      <c r="K17" s="80"/>
    </row>
    <row r="18" spans="1:11" ht="13.5">
      <c r="A18" s="19" t="s">
        <v>57</v>
      </c>
      <c r="B18" s="81" t="s">
        <v>58</v>
      </c>
      <c r="C18" s="82" t="s">
        <v>59</v>
      </c>
      <c r="D18" s="83"/>
      <c r="E18" s="20"/>
      <c r="F18" s="66"/>
      <c r="G18" s="84"/>
      <c r="H18" s="84"/>
      <c r="I18" s="84"/>
      <c r="J18" s="84"/>
      <c r="K18" s="85"/>
    </row>
    <row r="19" spans="1:11" ht="13.5">
      <c r="A19" s="21" t="s">
        <v>47</v>
      </c>
      <c r="B19" s="45" t="s">
        <v>60</v>
      </c>
      <c r="C19" s="86" t="s">
        <v>76</v>
      </c>
      <c r="D19" s="87"/>
      <c r="E19" s="88"/>
      <c r="F19" s="89" t="s">
        <v>61</v>
      </c>
      <c r="G19" s="90"/>
      <c r="H19" s="90"/>
      <c r="I19" s="90"/>
      <c r="J19" s="90"/>
      <c r="K19" s="91"/>
    </row>
    <row r="20" spans="1:11" ht="13.5">
      <c r="A20" s="21" t="s">
        <v>48</v>
      </c>
      <c r="B20" s="92" t="s">
        <v>62</v>
      </c>
      <c r="C20" s="86" t="s">
        <v>77</v>
      </c>
      <c r="D20" s="86"/>
      <c r="E20" s="93"/>
      <c r="F20" s="89" t="s">
        <v>61</v>
      </c>
      <c r="G20" s="94"/>
      <c r="H20" s="94"/>
      <c r="I20" s="94"/>
      <c r="J20" s="94"/>
      <c r="K20" s="95"/>
    </row>
    <row r="21" spans="1:11" ht="36">
      <c r="A21" s="21" t="s">
        <v>49</v>
      </c>
      <c r="B21" s="45" t="s">
        <v>78</v>
      </c>
      <c r="C21" s="87" t="s">
        <v>79</v>
      </c>
      <c r="D21" s="87"/>
      <c r="E21" s="88"/>
      <c r="F21" s="89" t="s">
        <v>61</v>
      </c>
      <c r="G21" s="90"/>
      <c r="H21" s="90"/>
      <c r="I21" s="90"/>
      <c r="J21" s="90"/>
      <c r="K21" s="91"/>
    </row>
    <row r="22" spans="1:11" ht="24">
      <c r="A22" s="21" t="s">
        <v>63</v>
      </c>
      <c r="B22" s="45" t="s">
        <v>65</v>
      </c>
      <c r="C22" s="96" t="s">
        <v>80</v>
      </c>
      <c r="D22" s="97"/>
      <c r="E22" s="93" t="s">
        <v>81</v>
      </c>
      <c r="F22" s="89" t="s">
        <v>61</v>
      </c>
      <c r="G22" s="90"/>
      <c r="H22" s="90"/>
      <c r="I22" s="90"/>
      <c r="J22" s="90"/>
      <c r="K22" s="91"/>
    </row>
    <row r="23" spans="1:11" ht="13.5">
      <c r="A23" s="21"/>
      <c r="B23" s="45"/>
      <c r="C23" s="87"/>
      <c r="D23" s="87"/>
      <c r="E23" s="88"/>
      <c r="F23" s="89" t="s">
        <v>61</v>
      </c>
      <c r="G23" s="90"/>
      <c r="H23" s="90"/>
      <c r="I23" s="90"/>
      <c r="J23" s="90"/>
      <c r="K23" s="91"/>
    </row>
    <row r="24" spans="1:11" ht="13.5">
      <c r="A24" s="21" t="s">
        <v>64</v>
      </c>
      <c r="B24" s="45" t="s">
        <v>65</v>
      </c>
      <c r="C24" s="98" t="s">
        <v>66</v>
      </c>
      <c r="D24" s="99"/>
      <c r="E24" s="93" t="s">
        <v>67</v>
      </c>
      <c r="F24" s="89" t="s">
        <v>61</v>
      </c>
      <c r="G24" s="94"/>
      <c r="H24" s="94"/>
      <c r="I24" s="94"/>
      <c r="J24" s="94"/>
      <c r="K24" s="95"/>
    </row>
    <row r="25" spans="1:11" ht="13.5">
      <c r="A25" s="21" t="s">
        <v>68</v>
      </c>
      <c r="B25" s="45" t="s">
        <v>69</v>
      </c>
      <c r="C25" s="87" t="s">
        <v>70</v>
      </c>
      <c r="D25" s="87"/>
      <c r="E25" s="88"/>
      <c r="F25" s="89" t="s">
        <v>61</v>
      </c>
      <c r="G25" s="90"/>
      <c r="H25" s="90"/>
      <c r="I25" s="90"/>
      <c r="J25" s="90"/>
      <c r="K25" s="91"/>
    </row>
    <row r="26" spans="1:11" ht="13.5">
      <c r="A26" s="21"/>
      <c r="B26" s="45"/>
      <c r="C26" s="87"/>
      <c r="D26" s="87"/>
      <c r="E26" s="88"/>
      <c r="F26" s="89"/>
      <c r="G26" s="90"/>
      <c r="H26" s="90"/>
      <c r="I26" s="90"/>
      <c r="J26" s="90"/>
      <c r="K26" s="91"/>
    </row>
    <row r="27" spans="1:11" ht="84">
      <c r="A27" s="100"/>
      <c r="B27" s="101"/>
      <c r="C27" s="87" t="s">
        <v>85</v>
      </c>
      <c r="D27" s="87"/>
      <c r="E27" s="88"/>
      <c r="F27" s="89"/>
      <c r="G27" s="90"/>
      <c r="H27" s="90"/>
      <c r="I27" s="90"/>
      <c r="J27" s="90"/>
      <c r="K27" s="91"/>
    </row>
    <row r="28" spans="1:11" ht="60">
      <c r="A28" s="283" t="s">
        <v>71</v>
      </c>
      <c r="B28" s="114" t="s">
        <v>82</v>
      </c>
      <c r="C28" s="87" t="s">
        <v>83</v>
      </c>
      <c r="D28" s="87"/>
      <c r="E28" s="88"/>
      <c r="F28" s="89"/>
      <c r="G28" s="90"/>
      <c r="H28" s="90"/>
      <c r="I28" s="90"/>
      <c r="J28" s="90"/>
      <c r="K28" s="102"/>
    </row>
    <row r="29" spans="1:11" ht="36">
      <c r="A29" s="284"/>
      <c r="B29" s="55" t="s">
        <v>72</v>
      </c>
      <c r="C29" s="87" t="s">
        <v>84</v>
      </c>
      <c r="D29" s="87"/>
      <c r="E29" s="88"/>
      <c r="F29" s="89"/>
      <c r="G29" s="90"/>
      <c r="H29" s="90"/>
      <c r="I29" s="90"/>
      <c r="J29" s="90"/>
      <c r="K29" s="102"/>
    </row>
    <row r="30" spans="1:11" ht="24">
      <c r="A30" s="284"/>
      <c r="B30" s="115" t="s">
        <v>73</v>
      </c>
      <c r="C30" s="116" t="s">
        <v>74</v>
      </c>
      <c r="D30" s="116"/>
      <c r="E30" s="117"/>
      <c r="F30" s="118"/>
      <c r="G30" s="119"/>
      <c r="H30" s="119"/>
      <c r="I30" s="119"/>
      <c r="J30" s="119"/>
      <c r="K30" s="102"/>
    </row>
    <row r="31" spans="1:11" ht="14.25" thickBot="1">
      <c r="A31" s="120"/>
      <c r="B31" s="103"/>
      <c r="C31" s="104"/>
      <c r="D31" s="104"/>
      <c r="E31" s="104"/>
      <c r="F31" s="103"/>
      <c r="G31" s="105"/>
      <c r="H31" s="105"/>
      <c r="I31" s="105"/>
      <c r="J31" s="105"/>
      <c r="K31" s="106"/>
    </row>
    <row r="32" spans="1:11" ht="14.25">
      <c r="A32" s="107"/>
      <c r="B32" s="108"/>
      <c r="C32" s="109"/>
      <c r="D32" s="109"/>
      <c r="E32" s="109"/>
      <c r="F32" s="62"/>
      <c r="G32" s="110"/>
      <c r="H32" s="110"/>
      <c r="I32" s="110"/>
      <c r="J32" s="110"/>
      <c r="K32" s="110"/>
    </row>
    <row r="33" spans="1:11" ht="13.5">
      <c r="A33" s="111" t="s">
        <v>75</v>
      </c>
      <c r="B33" s="112"/>
      <c r="C33" s="113"/>
      <c r="D33" s="113"/>
      <c r="E33" s="113"/>
      <c r="F33" s="62"/>
      <c r="G33" s="110"/>
      <c r="H33" s="110"/>
      <c r="I33" s="110"/>
      <c r="J33" s="110"/>
      <c r="K33" s="110"/>
    </row>
  </sheetData>
  <sheetProtection/>
  <mergeCells count="8">
    <mergeCell ref="A28:A30"/>
    <mergeCell ref="G2:H2"/>
    <mergeCell ref="I2:K2"/>
    <mergeCell ref="M2:O2"/>
    <mergeCell ref="I3:K3"/>
    <mergeCell ref="B7:B8"/>
    <mergeCell ref="C7:C8"/>
    <mergeCell ref="I7:K7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埼玉社会保険病院</dc:creator>
  <cp:keywords/>
  <dc:description/>
  <cp:lastModifiedBy>埼玉メディカルセンター</cp:lastModifiedBy>
  <cp:lastPrinted>2019-10-03T05:07:27Z</cp:lastPrinted>
  <dcterms:created xsi:type="dcterms:W3CDTF">2011-01-05T10:24:11Z</dcterms:created>
  <dcterms:modified xsi:type="dcterms:W3CDTF">2020-10-14T05:02:44Z</dcterms:modified>
  <cp:category/>
  <cp:version/>
  <cp:contentType/>
  <cp:contentStatus/>
</cp:coreProperties>
</file>