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'Sheet1'!$A$1:$N$32</definedName>
    <definedName name="_xlnm.Print_Area" localSheetId="1">'Sheet2'!$A$1:$L$8</definedName>
  </definedNames>
  <calcPr fullCalcOnLoad="1"/>
</workbook>
</file>

<file path=xl/sharedStrings.xml><?xml version="1.0" encoding="utf-8"?>
<sst xmlns="http://schemas.openxmlformats.org/spreadsheetml/2006/main" count="135" uniqueCount="104">
  <si>
    <t>ID (外来)</t>
  </si>
  <si>
    <t>使用目的</t>
  </si>
  <si>
    <t>評価病変</t>
  </si>
  <si>
    <t>遅延日数</t>
  </si>
  <si>
    <t>注射処方</t>
  </si>
  <si>
    <t xml:space="preserve">患者氏名 </t>
  </si>
  <si>
    <t>実施確定印</t>
  </si>
  <si>
    <t>投与順</t>
  </si>
  <si>
    <t>投与時間・投与法</t>
  </si>
  <si>
    <t>内服</t>
  </si>
  <si>
    <t>フリガナ</t>
  </si>
  <si>
    <t>60分　点滴静注</t>
  </si>
  <si>
    <t>終了時フラッシュ</t>
  </si>
  <si>
    <t>術後化学療法</t>
  </si>
  <si>
    <t>静注</t>
  </si>
  <si>
    <t>卵巣</t>
  </si>
  <si>
    <t>コース数</t>
  </si>
  <si>
    <t>実施年月日</t>
  </si>
  <si>
    <t>指示医</t>
  </si>
  <si>
    <t>監査</t>
  </si>
  <si>
    <t>薬剤</t>
  </si>
  <si>
    <t>投与方法</t>
  </si>
  <si>
    <t>患者情報</t>
  </si>
  <si>
    <t>年齢</t>
  </si>
  <si>
    <t>身長</t>
  </si>
  <si>
    <t>体重</t>
  </si>
  <si>
    <t>体表面積</t>
  </si>
  <si>
    <t>ml/分</t>
  </si>
  <si>
    <t>CRTNN</t>
  </si>
  <si>
    <t>調剤</t>
  </si>
  <si>
    <t>①</t>
  </si>
  <si>
    <t>②</t>
  </si>
  <si>
    <t>③</t>
  </si>
  <si>
    <t>④</t>
  </si>
  <si>
    <t>⑤</t>
  </si>
  <si>
    <t>cm</t>
  </si>
  <si>
    <t>㎏</t>
  </si>
  <si>
    <t>㎡</t>
  </si>
  <si>
    <t>mg/dl</t>
  </si>
  <si>
    <t>P. S.</t>
  </si>
  <si>
    <t>/</t>
  </si>
  <si>
    <r>
      <t>注射薬・指示処方箋(卵巣癌化学療法)　</t>
    </r>
    <r>
      <rPr>
        <b/>
        <sz val="12"/>
        <color indexed="10"/>
        <rFont val="ＭＳ 明朝"/>
        <family val="1"/>
      </rPr>
      <t>TC療法 weekly</t>
    </r>
  </si>
  <si>
    <t>生年月日 性別　</t>
  </si>
  <si>
    <t xml:space="preserve">CBDCA投与量(mg/body) = AUC□×(GFR+25) GFR(Jelliffeの計算式) = [{98-0.8×(年齢-20)}/血清CRTNN]×{体表面積×0.9}/1.73 </t>
  </si>
  <si>
    <t>GFR 実測値</t>
  </si>
  <si>
    <t>on time    delay</t>
  </si>
  <si>
    <t>皮下注</t>
  </si>
  <si>
    <t>筋注</t>
  </si>
  <si>
    <t>　　　点滴静注</t>
  </si>
  <si>
    <t>G-CSF　ノイトロジン® 100μg</t>
  </si>
  <si>
    <t>G-CSF　グラン®        75μg</t>
  </si>
  <si>
    <t>作成日</t>
  </si>
  <si>
    <t>1-①</t>
  </si>
  <si>
    <t>1-②</t>
  </si>
  <si>
    <t>1-③</t>
  </si>
  <si>
    <t>2-①</t>
  </si>
  <si>
    <t>2-②</t>
  </si>
  <si>
    <t>2-③</t>
  </si>
  <si>
    <t>3-①</t>
  </si>
  <si>
    <t>3-②</t>
  </si>
  <si>
    <t>3-③</t>
  </si>
  <si>
    <t>4-①</t>
  </si>
  <si>
    <t>4-②</t>
  </si>
  <si>
    <t>4-③</t>
  </si>
  <si>
    <t>5-①</t>
  </si>
  <si>
    <t>5-②</t>
  </si>
  <si>
    <t>6-①</t>
  </si>
  <si>
    <t>6-②</t>
  </si>
  <si>
    <t>6-③</t>
  </si>
  <si>
    <t>5-③</t>
  </si>
  <si>
    <t>30分　点滴静注</t>
  </si>
  <si>
    <t>line</t>
  </si>
  <si>
    <t>ｴﾀﾉｰﾙ 可否確認</t>
  </si>
  <si>
    <r>
      <t>＊体表面積＝（身長ｃｍ）</t>
    </r>
    <r>
      <rPr>
        <vertAlign val="superscript"/>
        <sz val="9"/>
        <rFont val="ＭＳ Ｐゴシック"/>
        <family val="3"/>
      </rPr>
      <t>0.725</t>
    </r>
    <r>
      <rPr>
        <sz val="9"/>
        <rFont val="ＭＳ Ｐゴシック"/>
        <family val="3"/>
      </rPr>
      <t>×（体重ｋｇ）</t>
    </r>
    <r>
      <rPr>
        <vertAlign val="superscript"/>
        <sz val="9"/>
        <rFont val="ＭＳ Ｐゴシック"/>
        <family val="3"/>
      </rPr>
      <t>0.425</t>
    </r>
    <r>
      <rPr>
        <sz val="9"/>
        <rFont val="ＭＳ Ｐゴシック"/>
        <family val="3"/>
      </rPr>
      <t>×0.007184</t>
    </r>
  </si>
  <si>
    <t>hr</t>
  </si>
  <si>
    <t>mg/㎡</t>
  </si>
  <si>
    <t xml:space="preserve">AUC </t>
  </si>
  <si>
    <t>(1ｺｰｽ1000mg上限)</t>
  </si>
  <si>
    <t>day</t>
  </si>
  <si>
    <t>first</t>
  </si>
  <si>
    <t>mg+生食250ml</t>
  </si>
  <si>
    <t xml:space="preserve">  30分  点滴静注</t>
  </si>
  <si>
    <t>生食 100ml (ﾌｨﾙﾀｰ付ﾗｲﾝ確保)</t>
  </si>
  <si>
    <t>コメント</t>
  </si>
  <si>
    <t>180分　点滴静注</t>
  </si>
  <si>
    <t>mg+生食500ml</t>
  </si>
  <si>
    <t>⑥</t>
  </si>
  <si>
    <t xml:space="preserve"> 生食100ml</t>
  </si>
  <si>
    <t>計算投与量(１回量)mg</t>
  </si>
  <si>
    <t>全開　点滴静注</t>
  </si>
  <si>
    <r>
      <t>パクリタキセル</t>
    </r>
    <r>
      <rPr>
        <sz val="14"/>
        <color indexed="10"/>
        <rFont val="ＭＳ 明朝"/>
        <family val="1"/>
      </rPr>
      <t>　　</t>
    </r>
  </si>
  <si>
    <r>
      <t>カルボプラチン</t>
    </r>
    <r>
      <rPr>
        <sz val="14"/>
        <rFont val="ＭＳ 明朝"/>
        <family val="1"/>
      </rPr>
      <t xml:space="preserve">　　 </t>
    </r>
  </si>
  <si>
    <t>+</t>
  </si>
  <si>
    <t>レスタミン  5錠(10mg/1錠)</t>
  </si>
  <si>
    <t xml:space="preserve">生食 50ml  </t>
  </si>
  <si>
    <t>③ノバミン  1A</t>
  </si>
  <si>
    <t>パクリタキセル</t>
  </si>
  <si>
    <t>カルボプラチン</t>
  </si>
  <si>
    <t>嘔気時</t>
  </si>
  <si>
    <r>
      <t>注射薬・指示処方箋(子宮体癌化学療法)　</t>
    </r>
    <r>
      <rPr>
        <b/>
        <sz val="18"/>
        <color indexed="10"/>
        <rFont val="ＭＳ 明朝"/>
        <family val="1"/>
      </rPr>
      <t>TC療法 conventional（４週毎）</t>
    </r>
  </si>
  <si>
    <t>CRTNN：　0.6以下は0.6で算出</t>
  </si>
  <si>
    <t xml:space="preserve">②メトクロプラミド(10mg)  1A </t>
  </si>
  <si>
    <t>ﾃﾞｷｻｰﾄ 19.8mg+ ｸﾞﾗﾆｾﾄﾛﾝ 3mg/50ml +ﾌｧﾓﾁｼﾞﾝ20mg</t>
  </si>
  <si>
    <t>ｱﾛｷｼ未使用の場合①ｸﾞﾗﾆｾﾄﾛﾝ 3mg/50ml（1回のみ）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</si>
</sst>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0_ "/>
    <numFmt numFmtId="183" formatCode="0_ "/>
    <numFmt numFmtId="184" formatCode="0.000_ "/>
    <numFmt numFmtId="185" formatCode="yyyy/mm/dd"/>
    <numFmt numFmtId="186" formatCode="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14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8"/>
      <color indexed="10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1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31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5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181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2" borderId="17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2" borderId="19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181" fontId="5" fillId="0" borderId="19" xfId="0" applyNumberFormat="1" applyFont="1" applyBorder="1" applyAlignment="1">
      <alignment horizontal="center" wrapText="1"/>
    </xf>
    <xf numFmtId="181" fontId="5" fillId="0" borderId="30" xfId="0" applyNumberFormat="1" applyFont="1" applyBorder="1" applyAlignment="1">
      <alignment horizontal="center" wrapText="1"/>
    </xf>
    <xf numFmtId="181" fontId="13" fillId="0" borderId="18" xfId="0" applyNumberFormat="1" applyFont="1" applyBorder="1" applyAlignment="1">
      <alignment/>
    </xf>
    <xf numFmtId="181" fontId="13" fillId="0" borderId="19" xfId="0" applyNumberFormat="1" applyFont="1" applyBorder="1" applyAlignment="1">
      <alignment/>
    </xf>
    <xf numFmtId="181" fontId="13" fillId="0" borderId="30" xfId="0" applyNumberFormat="1" applyFont="1" applyBorder="1" applyAlignment="1">
      <alignment/>
    </xf>
    <xf numFmtId="0" fontId="9" fillId="0" borderId="0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wrapText="1"/>
      <protection locked="0"/>
    </xf>
    <xf numFmtId="186" fontId="3" fillId="0" borderId="12" xfId="0" applyNumberFormat="1" applyFont="1" applyBorder="1" applyAlignment="1" applyProtection="1">
      <alignment horizontal="center"/>
      <protection locked="0"/>
    </xf>
    <xf numFmtId="186" fontId="3" fillId="0" borderId="28" xfId="0" applyNumberFormat="1" applyFont="1" applyBorder="1" applyAlignment="1" applyProtection="1">
      <alignment horizontal="center"/>
      <protection locked="0"/>
    </xf>
    <xf numFmtId="0" fontId="3" fillId="32" borderId="3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2" borderId="30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181" fontId="5" fillId="0" borderId="18" xfId="0" applyNumberFormat="1" applyFont="1" applyBorder="1" applyAlignment="1">
      <alignment horizontal="center"/>
    </xf>
    <xf numFmtId="0" fontId="17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8" fillId="0" borderId="33" xfId="0" applyFont="1" applyBorder="1" applyAlignment="1">
      <alignment horizontal="center" wrapText="1"/>
    </xf>
    <xf numFmtId="0" fontId="17" fillId="0" borderId="34" xfId="0" applyFont="1" applyBorder="1" applyAlignment="1" applyProtection="1">
      <alignment wrapText="1"/>
      <protection locked="0"/>
    </xf>
    <xf numFmtId="0" fontId="18" fillId="0" borderId="34" xfId="0" applyFont="1" applyBorder="1" applyAlignment="1">
      <alignment wrapText="1"/>
    </xf>
    <xf numFmtId="0" fontId="18" fillId="0" borderId="34" xfId="0" applyFont="1" applyBorder="1" applyAlignment="1">
      <alignment/>
    </xf>
    <xf numFmtId="0" fontId="20" fillId="0" borderId="34" xfId="0" applyFont="1" applyBorder="1" applyAlignment="1" applyProtection="1">
      <alignment/>
      <protection locked="0"/>
    </xf>
    <xf numFmtId="0" fontId="20" fillId="0" borderId="35" xfId="0" applyFont="1" applyBorder="1" applyAlignment="1" applyProtection="1">
      <alignment wrapText="1"/>
      <protection locked="0"/>
    </xf>
    <xf numFmtId="0" fontId="8" fillId="0" borderId="36" xfId="0" applyFont="1" applyBorder="1" applyAlignment="1" applyProtection="1">
      <alignment wrapText="1"/>
      <protection locked="0"/>
    </xf>
    <xf numFmtId="0" fontId="8" fillId="0" borderId="37" xfId="0" applyFont="1" applyBorder="1" applyAlignment="1" applyProtection="1">
      <alignment wrapText="1"/>
      <protection locked="0"/>
    </xf>
    <xf numFmtId="0" fontId="8" fillId="0" borderId="38" xfId="0" applyFont="1" applyBorder="1" applyAlignment="1" applyProtection="1">
      <alignment wrapText="1"/>
      <protection locked="0"/>
    </xf>
    <xf numFmtId="0" fontId="8" fillId="0" borderId="39" xfId="0" applyFont="1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wrapText="1"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/>
      <protection locked="0"/>
    </xf>
    <xf numFmtId="183" fontId="18" fillId="32" borderId="36" xfId="0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31" fontId="3" fillId="0" borderId="49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32" borderId="50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47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54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31" fontId="8" fillId="0" borderId="40" xfId="0" applyNumberFormat="1" applyFont="1" applyBorder="1" applyAlignment="1" applyProtection="1">
      <alignment horizontal="center" wrapText="1"/>
      <protection locked="0"/>
    </xf>
    <xf numFmtId="31" fontId="8" fillId="0" borderId="42" xfId="0" applyNumberFormat="1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31" fontId="8" fillId="0" borderId="19" xfId="0" applyNumberFormat="1" applyFont="1" applyBorder="1" applyAlignment="1" applyProtection="1">
      <alignment horizontal="center" wrapText="1"/>
      <protection locked="0"/>
    </xf>
    <xf numFmtId="31" fontId="8" fillId="0" borderId="30" xfId="0" applyNumberFormat="1" applyFont="1" applyBorder="1" applyAlignment="1" applyProtection="1">
      <alignment horizontal="center" shrinkToFi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0" borderId="5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5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5" zoomScaleNormal="85" zoomScalePageLayoutView="0" workbookViewId="0" topLeftCell="A1">
      <selection activeCell="F12" sqref="F12"/>
    </sheetView>
  </sheetViews>
  <sheetFormatPr defaultColWidth="9.00390625" defaultRowHeight="13.5"/>
  <cols>
    <col min="1" max="1" width="5.00390625" style="0" customWidth="1"/>
    <col min="2" max="2" width="13.625" style="3" customWidth="1"/>
    <col min="3" max="3" width="25.625" style="12" customWidth="1"/>
    <col min="4" max="4" width="10.625" style="12" customWidth="1"/>
    <col min="5" max="5" width="15.625" style="12" customWidth="1"/>
    <col min="6" max="6" width="11.625" style="5" customWidth="1"/>
    <col min="7" max="11" width="11.625" style="7" customWidth="1"/>
    <col min="12" max="12" width="8.625" style="7" customWidth="1"/>
    <col min="13" max="13" width="8.625" style="5" customWidth="1"/>
    <col min="14" max="14" width="8.00390625" style="5" customWidth="1"/>
    <col min="15" max="15" width="6.00390625" style="7" customWidth="1"/>
    <col min="16" max="16" width="8.875" style="7" customWidth="1"/>
  </cols>
  <sheetData>
    <row r="1" spans="1:6" ht="21.75" thickBot="1">
      <c r="A1" s="93" t="s">
        <v>99</v>
      </c>
      <c r="B1" s="2"/>
      <c r="C1" s="10"/>
      <c r="D1" s="10"/>
      <c r="E1" s="10"/>
      <c r="F1" s="55"/>
    </row>
    <row r="2" spans="1:14" ht="15" thickBot="1">
      <c r="A2" s="9"/>
      <c r="B2" s="2"/>
      <c r="C2" s="10"/>
      <c r="D2" s="10"/>
      <c r="E2" s="10"/>
      <c r="F2" s="43"/>
      <c r="G2" s="161" t="s">
        <v>21</v>
      </c>
      <c r="H2" s="162"/>
      <c r="I2" s="163" t="s">
        <v>88</v>
      </c>
      <c r="J2" s="164"/>
      <c r="K2" s="165"/>
      <c r="L2" s="158" t="s">
        <v>22</v>
      </c>
      <c r="M2" s="159"/>
      <c r="N2" s="160"/>
    </row>
    <row r="3" spans="1:14" ht="15" thickBot="1">
      <c r="A3" s="1"/>
      <c r="B3" s="114" t="s">
        <v>51</v>
      </c>
      <c r="C3" s="138"/>
      <c r="D3" s="139"/>
      <c r="E3" s="11"/>
      <c r="F3" s="41" t="s">
        <v>20</v>
      </c>
      <c r="G3" s="41" t="s">
        <v>78</v>
      </c>
      <c r="H3" s="46" t="s">
        <v>74</v>
      </c>
      <c r="I3" s="166" t="s">
        <v>75</v>
      </c>
      <c r="J3" s="167"/>
      <c r="K3" s="167"/>
      <c r="L3" s="52" t="s">
        <v>23</v>
      </c>
      <c r="M3" s="118"/>
      <c r="N3" s="80"/>
    </row>
    <row r="4" spans="1:14" ht="14.25">
      <c r="A4" s="1"/>
      <c r="B4" s="76"/>
      <c r="C4" s="75"/>
      <c r="D4" s="77"/>
      <c r="F4" s="29" t="s">
        <v>96</v>
      </c>
      <c r="G4" s="168">
        <v>1</v>
      </c>
      <c r="H4" s="168">
        <v>3</v>
      </c>
      <c r="I4" s="48">
        <v>180</v>
      </c>
      <c r="J4" s="49">
        <v>150</v>
      </c>
      <c r="K4" s="50">
        <v>120</v>
      </c>
      <c r="L4" s="112" t="s">
        <v>39</v>
      </c>
      <c r="M4" s="113"/>
      <c r="N4" s="57"/>
    </row>
    <row r="5" spans="1:14" ht="15" thickBot="1">
      <c r="A5" s="1"/>
      <c r="B5" s="115" t="s">
        <v>0</v>
      </c>
      <c r="C5" s="140"/>
      <c r="D5" s="141"/>
      <c r="F5" s="42" t="s">
        <v>72</v>
      </c>
      <c r="G5" s="169"/>
      <c r="H5" s="169"/>
      <c r="I5" s="90">
        <f>N7*I4</f>
        <v>0</v>
      </c>
      <c r="J5" s="70">
        <f>N7*J4</f>
        <v>0</v>
      </c>
      <c r="K5" s="71">
        <f>N7*K4</f>
        <v>0</v>
      </c>
      <c r="L5" s="32" t="s">
        <v>24</v>
      </c>
      <c r="M5" s="18" t="s">
        <v>35</v>
      </c>
      <c r="N5" s="58"/>
    </row>
    <row r="6" spans="1:14" ht="15" thickBot="1">
      <c r="A6" s="1"/>
      <c r="B6" s="115" t="s">
        <v>10</v>
      </c>
      <c r="C6" s="142"/>
      <c r="D6" s="143"/>
      <c r="E6" s="13"/>
      <c r="F6" s="40"/>
      <c r="G6" s="47"/>
      <c r="H6" s="44"/>
      <c r="I6" s="37"/>
      <c r="J6" s="37"/>
      <c r="K6" s="38"/>
      <c r="L6" s="32" t="s">
        <v>25</v>
      </c>
      <c r="M6" s="18" t="s">
        <v>36</v>
      </c>
      <c r="N6" s="58"/>
    </row>
    <row r="7" spans="1:14" ht="14.25">
      <c r="A7" s="1"/>
      <c r="B7" s="156" t="s">
        <v>5</v>
      </c>
      <c r="C7" s="154"/>
      <c r="D7" s="144"/>
      <c r="E7" s="8"/>
      <c r="F7" s="29"/>
      <c r="G7" s="45"/>
      <c r="H7" s="45"/>
      <c r="I7" s="151" t="s">
        <v>76</v>
      </c>
      <c r="J7" s="152"/>
      <c r="K7" s="153"/>
      <c r="L7" s="32" t="s">
        <v>26</v>
      </c>
      <c r="M7" s="18" t="s">
        <v>37</v>
      </c>
      <c r="N7" s="53">
        <f>POWER(N6,0.425)*POWER(N5,0.725)*71.84/10000</f>
        <v>0</v>
      </c>
    </row>
    <row r="8" spans="1:14" ht="14.25">
      <c r="A8" s="1"/>
      <c r="B8" s="157"/>
      <c r="C8" s="155"/>
      <c r="D8" s="145"/>
      <c r="E8" s="14"/>
      <c r="F8" s="27" t="s">
        <v>97</v>
      </c>
      <c r="G8" s="36">
        <v>1</v>
      </c>
      <c r="H8" s="36">
        <v>1</v>
      </c>
      <c r="I8" s="32">
        <v>6</v>
      </c>
      <c r="J8" s="18">
        <v>5</v>
      </c>
      <c r="K8" s="33">
        <v>4</v>
      </c>
      <c r="L8" s="32" t="s">
        <v>28</v>
      </c>
      <c r="M8" s="18" t="s">
        <v>38</v>
      </c>
      <c r="N8" s="58"/>
    </row>
    <row r="9" spans="1:14" ht="14.25" customHeight="1" thickBot="1">
      <c r="A9" s="1"/>
      <c r="B9" s="116" t="s">
        <v>42</v>
      </c>
      <c r="C9" s="146"/>
      <c r="D9" s="147"/>
      <c r="E9" s="11"/>
      <c r="F9" s="30" t="s">
        <v>77</v>
      </c>
      <c r="G9" s="39"/>
      <c r="H9" s="39"/>
      <c r="I9" s="72">
        <f>IF(ISNUMBER(N3)=FALSE,"",IF(ISNUMBER(N5)=FALSE,"",IF(ISNUMBER(N6)=FALSE,"",IF(ISNUMBER(N8)=FALSE,"",6*(N9+25)))))</f>
      </c>
      <c r="J9" s="73">
        <f>IF(ISNUMBER(N3)=FALSE,"",IF(ISNUMBER(N5)=FALSE,"",IF(ISNUMBER(N6)=FALSE,"",IF(ISNUMBER(N8)=FALSE,"",5*(N9+25)))))</f>
      </c>
      <c r="K9" s="74">
        <f>IF(ISNUMBER(N3)=FALSE,"",IF(ISNUMBER(N5)=FALSE,"",IF(ISNUMBER(N6)=FALSE,"",IF(ISNUMBER(N8)=FALSE,"",4*(N9+25)))))</f>
      </c>
      <c r="L9" s="34" t="s">
        <v>44</v>
      </c>
      <c r="M9" s="35" t="s">
        <v>27</v>
      </c>
      <c r="N9" s="54" t="e">
        <f>((98-0.8*(N3-20))/N8)*N7*0.9/1.73</f>
        <v>#DIV/0!</v>
      </c>
    </row>
    <row r="10" spans="1:12" ht="15" thickBot="1">
      <c r="A10" s="1"/>
      <c r="B10" s="5"/>
      <c r="C10" s="11"/>
      <c r="D10" s="11"/>
      <c r="E10" s="11"/>
      <c r="G10" s="7" t="s">
        <v>73</v>
      </c>
      <c r="L10" s="5"/>
    </row>
    <row r="11" spans="1:16" ht="15" thickBot="1">
      <c r="A11" s="1"/>
      <c r="B11" s="31" t="s">
        <v>1</v>
      </c>
      <c r="C11" s="66" t="s">
        <v>13</v>
      </c>
      <c r="D11" s="10"/>
      <c r="E11" s="29" t="s">
        <v>16</v>
      </c>
      <c r="F11" s="137">
        <v>1</v>
      </c>
      <c r="G11" s="81">
        <f>F11+1</f>
        <v>2</v>
      </c>
      <c r="H11" s="81">
        <f>G11+1</f>
        <v>3</v>
      </c>
      <c r="I11" s="82">
        <f>H11+1</f>
        <v>4</v>
      </c>
      <c r="J11" s="81">
        <f>I11+1</f>
        <v>5</v>
      </c>
      <c r="K11" s="83">
        <f>J11+1</f>
        <v>6</v>
      </c>
      <c r="L11" s="87" t="s">
        <v>100</v>
      </c>
      <c r="M11" s="88"/>
      <c r="N11" s="89"/>
      <c r="O11"/>
      <c r="P11"/>
    </row>
    <row r="12" spans="1:16" ht="15" customHeight="1">
      <c r="A12" s="1"/>
      <c r="B12" s="32" t="s">
        <v>2</v>
      </c>
      <c r="C12" s="69" t="s">
        <v>15</v>
      </c>
      <c r="D12" s="13"/>
      <c r="E12" s="124" t="s">
        <v>17</v>
      </c>
      <c r="F12" s="121">
        <v>43831</v>
      </c>
      <c r="G12" s="78">
        <f>F12+28</f>
        <v>43859</v>
      </c>
      <c r="H12" s="78">
        <f>G12+28</f>
        <v>43887</v>
      </c>
      <c r="I12" s="78">
        <f>H12+28</f>
        <v>43915</v>
      </c>
      <c r="J12" s="78">
        <f>I12+28</f>
        <v>43943</v>
      </c>
      <c r="K12" s="79">
        <f>J12+28</f>
        <v>43971</v>
      </c>
      <c r="L12" s="5"/>
      <c r="M12" s="4"/>
      <c r="N12"/>
      <c r="O12"/>
      <c r="P12"/>
    </row>
    <row r="13" spans="1:16" ht="15" customHeight="1">
      <c r="A13" s="1"/>
      <c r="B13" s="32" t="s">
        <v>71</v>
      </c>
      <c r="C13" s="69" t="s">
        <v>79</v>
      </c>
      <c r="D13" s="13"/>
      <c r="E13" s="125" t="s">
        <v>18</v>
      </c>
      <c r="F13" s="122"/>
      <c r="G13" s="59"/>
      <c r="H13" s="59"/>
      <c r="I13" s="59"/>
      <c r="J13" s="59"/>
      <c r="K13" s="84"/>
      <c r="L13" s="4"/>
      <c r="M13" s="4"/>
      <c r="N13"/>
      <c r="O13"/>
      <c r="P13"/>
    </row>
    <row r="14" spans="1:16" ht="15" customHeight="1">
      <c r="A14" s="1"/>
      <c r="B14" s="32" t="s">
        <v>3</v>
      </c>
      <c r="C14" s="69" t="s">
        <v>45</v>
      </c>
      <c r="D14" s="13"/>
      <c r="E14" s="125" t="s">
        <v>29</v>
      </c>
      <c r="F14" s="122"/>
      <c r="G14" s="59"/>
      <c r="H14" s="59"/>
      <c r="I14" s="59"/>
      <c r="J14" s="59"/>
      <c r="K14" s="84"/>
      <c r="L14" s="4"/>
      <c r="M14" s="4"/>
      <c r="N14"/>
      <c r="O14"/>
      <c r="P14"/>
    </row>
    <row r="15" spans="1:16" ht="15" customHeight="1" thickBot="1">
      <c r="A15" s="1"/>
      <c r="B15" s="51" t="s">
        <v>83</v>
      </c>
      <c r="C15" s="67"/>
      <c r="D15" s="10"/>
      <c r="E15" s="125" t="s">
        <v>19</v>
      </c>
      <c r="F15" s="122"/>
      <c r="G15" s="59"/>
      <c r="H15" s="59"/>
      <c r="I15" s="59"/>
      <c r="J15" s="59"/>
      <c r="K15" s="84"/>
      <c r="L15" s="4"/>
      <c r="M15" s="4"/>
      <c r="N15"/>
      <c r="O15"/>
      <c r="P15"/>
    </row>
    <row r="16" spans="1:16" ht="31.5" customHeight="1" thickBot="1">
      <c r="A16" s="1"/>
      <c r="D16" s="10"/>
      <c r="E16" s="126" t="s">
        <v>6</v>
      </c>
      <c r="F16" s="123"/>
      <c r="G16" s="60"/>
      <c r="H16" s="60"/>
      <c r="I16" s="60"/>
      <c r="J16" s="60"/>
      <c r="K16" s="85"/>
      <c r="L16" s="4"/>
      <c r="M16" s="4"/>
      <c r="N16"/>
      <c r="O16"/>
      <c r="P16"/>
    </row>
    <row r="17" spans="1:16" ht="15" customHeight="1">
      <c r="A17" s="31" t="s">
        <v>7</v>
      </c>
      <c r="B17" s="28" t="s">
        <v>8</v>
      </c>
      <c r="C17" s="94" t="s">
        <v>4</v>
      </c>
      <c r="D17" s="104"/>
      <c r="E17" s="108"/>
      <c r="F17" s="61"/>
      <c r="G17" s="62"/>
      <c r="H17" s="62"/>
      <c r="I17" s="62"/>
      <c r="J17" s="62"/>
      <c r="K17" s="86"/>
      <c r="L17" s="4"/>
      <c r="M17" s="4"/>
      <c r="N17"/>
      <c r="O17"/>
      <c r="P17"/>
    </row>
    <row r="18" spans="1:16" ht="25.5" customHeight="1">
      <c r="A18" s="117"/>
      <c r="B18" s="118"/>
      <c r="C18" s="119"/>
      <c r="D18" s="105"/>
      <c r="E18" s="109"/>
      <c r="F18" s="127"/>
      <c r="G18" s="128"/>
      <c r="H18" s="128"/>
      <c r="I18" s="128"/>
      <c r="J18" s="128"/>
      <c r="K18" s="129"/>
      <c r="L18" s="4"/>
      <c r="M18" s="4"/>
      <c r="N18"/>
      <c r="O18"/>
      <c r="P18"/>
    </row>
    <row r="19" spans="1:16" ht="25.5" customHeight="1">
      <c r="A19" s="63" t="s">
        <v>30</v>
      </c>
      <c r="B19" s="56" t="s">
        <v>48</v>
      </c>
      <c r="C19" s="91" t="s">
        <v>82</v>
      </c>
      <c r="D19" s="106"/>
      <c r="E19" s="102"/>
      <c r="F19" s="130" t="s">
        <v>92</v>
      </c>
      <c r="G19" s="131"/>
      <c r="H19" s="131"/>
      <c r="I19" s="131"/>
      <c r="J19" s="131"/>
      <c r="K19" s="132"/>
      <c r="M19" s="7"/>
      <c r="N19"/>
      <c r="O19"/>
      <c r="P19"/>
    </row>
    <row r="20" spans="1:13" s="26" customFormat="1" ht="25.5" customHeight="1">
      <c r="A20" s="63" t="s">
        <v>31</v>
      </c>
      <c r="B20" s="120" t="s">
        <v>81</v>
      </c>
      <c r="C20" s="92" t="s">
        <v>102</v>
      </c>
      <c r="D20" s="107"/>
      <c r="E20" s="110"/>
      <c r="F20" s="130" t="s">
        <v>92</v>
      </c>
      <c r="G20" s="131"/>
      <c r="H20" s="131"/>
      <c r="I20" s="131"/>
      <c r="J20" s="131"/>
      <c r="K20" s="132"/>
      <c r="L20" s="25"/>
      <c r="M20" s="25"/>
    </row>
    <row r="21" spans="1:16" ht="25.5" customHeight="1">
      <c r="A21" s="63"/>
      <c r="B21" s="56" t="s">
        <v>9</v>
      </c>
      <c r="C21" s="91" t="s">
        <v>93</v>
      </c>
      <c r="D21" s="106"/>
      <c r="E21" s="102"/>
      <c r="F21" s="130" t="s">
        <v>92</v>
      </c>
      <c r="G21" s="131"/>
      <c r="H21" s="131"/>
      <c r="I21" s="131"/>
      <c r="J21" s="131"/>
      <c r="K21" s="132"/>
      <c r="M21" s="7"/>
      <c r="N21"/>
      <c r="O21"/>
      <c r="P21"/>
    </row>
    <row r="22" spans="1:16" ht="25.5" customHeight="1">
      <c r="A22" s="63" t="s">
        <v>32</v>
      </c>
      <c r="B22" s="56" t="s">
        <v>70</v>
      </c>
      <c r="C22" s="95" t="s">
        <v>87</v>
      </c>
      <c r="D22" s="100"/>
      <c r="E22" s="102"/>
      <c r="F22" s="130" t="s">
        <v>92</v>
      </c>
      <c r="G22" s="131"/>
      <c r="H22" s="131"/>
      <c r="I22" s="131"/>
      <c r="J22" s="131"/>
      <c r="K22" s="132"/>
      <c r="M22" s="7"/>
      <c r="N22"/>
      <c r="O22"/>
      <c r="P22"/>
    </row>
    <row r="23" spans="1:16" ht="25.5" customHeight="1">
      <c r="A23" s="32" t="s">
        <v>33</v>
      </c>
      <c r="B23" s="18" t="s">
        <v>84</v>
      </c>
      <c r="C23" s="96" t="s">
        <v>90</v>
      </c>
      <c r="D23" s="111">
        <f>ROUND(I5,0)</f>
        <v>0</v>
      </c>
      <c r="E23" s="110" t="s">
        <v>85</v>
      </c>
      <c r="F23" s="130" t="s">
        <v>92</v>
      </c>
      <c r="G23" s="131"/>
      <c r="H23" s="131"/>
      <c r="I23" s="131"/>
      <c r="J23" s="131"/>
      <c r="K23" s="132"/>
      <c r="M23" s="7"/>
      <c r="N23"/>
      <c r="O23"/>
      <c r="P23"/>
    </row>
    <row r="24" spans="1:16" ht="25.5" customHeight="1">
      <c r="A24" s="63"/>
      <c r="B24" s="56"/>
      <c r="C24" s="95"/>
      <c r="D24" s="100"/>
      <c r="E24" s="102"/>
      <c r="F24" s="130"/>
      <c r="G24" s="131"/>
      <c r="H24" s="131"/>
      <c r="I24" s="131"/>
      <c r="J24" s="131"/>
      <c r="K24" s="132"/>
      <c r="M24" s="7"/>
      <c r="N24"/>
      <c r="O24"/>
      <c r="P24"/>
    </row>
    <row r="25" spans="1:13" s="26" customFormat="1" ht="25.5" customHeight="1">
      <c r="A25" s="32" t="s">
        <v>34</v>
      </c>
      <c r="B25" s="18" t="s">
        <v>11</v>
      </c>
      <c r="C25" s="97" t="s">
        <v>91</v>
      </c>
      <c r="D25" s="111" t="e">
        <f>ROUND(I9,0)</f>
        <v>#VALUE!</v>
      </c>
      <c r="E25" s="110" t="s">
        <v>80</v>
      </c>
      <c r="F25" s="130" t="s">
        <v>92</v>
      </c>
      <c r="G25" s="131"/>
      <c r="H25" s="131"/>
      <c r="I25" s="131"/>
      <c r="J25" s="131"/>
      <c r="K25" s="132"/>
      <c r="L25" s="25"/>
      <c r="M25" s="25"/>
    </row>
    <row r="26" spans="1:16" ht="25.5" customHeight="1">
      <c r="A26" s="63" t="s">
        <v>86</v>
      </c>
      <c r="B26" s="56" t="s">
        <v>12</v>
      </c>
      <c r="C26" s="95" t="s">
        <v>94</v>
      </c>
      <c r="D26" s="100"/>
      <c r="E26" s="102"/>
      <c r="F26" s="130" t="s">
        <v>92</v>
      </c>
      <c r="G26" s="131"/>
      <c r="H26" s="131"/>
      <c r="I26" s="131"/>
      <c r="J26" s="131"/>
      <c r="K26" s="132"/>
      <c r="M26" s="7"/>
      <c r="N26"/>
      <c r="O26"/>
      <c r="P26"/>
    </row>
    <row r="27" spans="1:16" ht="25.5" customHeight="1">
      <c r="A27" s="63"/>
      <c r="B27" s="56"/>
      <c r="C27" s="95"/>
      <c r="D27" s="100"/>
      <c r="E27" s="102"/>
      <c r="F27" s="130"/>
      <c r="G27" s="131"/>
      <c r="H27" s="131"/>
      <c r="I27" s="131"/>
      <c r="J27" s="131"/>
      <c r="K27" s="132"/>
      <c r="M27" s="7"/>
      <c r="N27"/>
      <c r="O27"/>
      <c r="P27"/>
    </row>
    <row r="28" spans="1:16" ht="25.5" customHeight="1">
      <c r="A28" s="148" t="s">
        <v>98</v>
      </c>
      <c r="B28" s="56" t="s">
        <v>89</v>
      </c>
      <c r="C28" s="92" t="s">
        <v>103</v>
      </c>
      <c r="D28" s="64"/>
      <c r="E28" s="65"/>
      <c r="F28" s="130"/>
      <c r="G28" s="131"/>
      <c r="H28" s="131"/>
      <c r="I28" s="131"/>
      <c r="J28" s="131"/>
      <c r="K28" s="132"/>
      <c r="M28" s="7"/>
      <c r="N28"/>
      <c r="O28"/>
      <c r="P28"/>
    </row>
    <row r="29" spans="1:16" ht="25.5" customHeight="1">
      <c r="A29" s="149"/>
      <c r="B29" s="56" t="s">
        <v>14</v>
      </c>
      <c r="C29" s="98" t="s">
        <v>101</v>
      </c>
      <c r="D29" s="100"/>
      <c r="E29" s="102"/>
      <c r="F29" s="130"/>
      <c r="G29" s="131"/>
      <c r="H29" s="131"/>
      <c r="I29" s="131"/>
      <c r="J29" s="131"/>
      <c r="K29" s="133"/>
      <c r="M29" s="7"/>
      <c r="N29"/>
      <c r="O29"/>
      <c r="P29"/>
    </row>
    <row r="30" spans="1:16" ht="25.5" customHeight="1" thickBot="1">
      <c r="A30" s="150"/>
      <c r="B30" s="68" t="s">
        <v>47</v>
      </c>
      <c r="C30" s="99" t="s">
        <v>95</v>
      </c>
      <c r="D30" s="101"/>
      <c r="E30" s="103"/>
      <c r="F30" s="134"/>
      <c r="G30" s="135"/>
      <c r="H30" s="135"/>
      <c r="I30" s="135"/>
      <c r="J30" s="135"/>
      <c r="K30" s="136"/>
      <c r="M30" s="7"/>
      <c r="N30"/>
      <c r="O30"/>
      <c r="P30"/>
    </row>
    <row r="31" spans="1:5" ht="14.25">
      <c r="A31" s="1"/>
      <c r="B31" s="2"/>
      <c r="C31" s="10"/>
      <c r="D31" s="10"/>
      <c r="E31" s="10"/>
    </row>
    <row r="32" ht="13.5">
      <c r="A32" s="6" t="s">
        <v>43</v>
      </c>
    </row>
  </sheetData>
  <sheetProtection sheet="1"/>
  <mergeCells count="10">
    <mergeCell ref="A28:A30"/>
    <mergeCell ref="I7:K7"/>
    <mergeCell ref="C7:C8"/>
    <mergeCell ref="B7:B8"/>
    <mergeCell ref="L2:N2"/>
    <mergeCell ref="G2:H2"/>
    <mergeCell ref="I2:K2"/>
    <mergeCell ref="I3:K3"/>
    <mergeCell ref="G4:G5"/>
    <mergeCell ref="H4:H5"/>
  </mergeCells>
  <printOptions/>
  <pageMargins left="0.11811023622047245" right="0.11811023622047245" top="0.5118110236220472" bottom="0.15748031496062992" header="0.5118110236220472" footer="0.1574803149606299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14910" topLeftCell="L1" activePane="topLeft" state="split"/>
      <selection pane="topLeft" activeCell="A1" sqref="A1:L8"/>
      <selection pane="topRight" activeCell="L1" sqref="L1"/>
    </sheetView>
  </sheetViews>
  <sheetFormatPr defaultColWidth="9.00390625" defaultRowHeight="13.5"/>
  <cols>
    <col min="1" max="1" width="6.75390625" style="0" customWidth="1"/>
    <col min="2" max="2" width="25.875" style="0" customWidth="1"/>
    <col min="4" max="4" width="12.00390625" style="0" customWidth="1"/>
  </cols>
  <sheetData>
    <row r="1" spans="1:16" ht="14.25">
      <c r="A1" s="15" t="s">
        <v>41</v>
      </c>
      <c r="B1" s="16"/>
      <c r="C1" s="17"/>
      <c r="D1" s="18"/>
      <c r="E1" s="18"/>
      <c r="F1" s="19"/>
      <c r="G1" s="19"/>
      <c r="H1" s="18"/>
      <c r="I1" s="20"/>
      <c r="J1" s="20"/>
      <c r="K1" s="20"/>
      <c r="L1" s="19"/>
      <c r="M1" s="5"/>
      <c r="N1" s="5"/>
      <c r="O1" s="7"/>
      <c r="P1" s="7"/>
    </row>
    <row r="2" spans="1:12" ht="13.5">
      <c r="A2" s="21"/>
      <c r="B2" s="21"/>
      <c r="C2" s="18" t="s">
        <v>16</v>
      </c>
      <c r="D2" s="22" t="s">
        <v>52</v>
      </c>
      <c r="E2" s="18" t="s">
        <v>53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23" t="s">
        <v>59</v>
      </c>
      <c r="L2" s="18" t="s">
        <v>60</v>
      </c>
    </row>
    <row r="3" spans="1:12" ht="13.5">
      <c r="A3" s="21"/>
      <c r="B3" s="21"/>
      <c r="C3" s="18" t="s">
        <v>17</v>
      </c>
      <c r="D3" s="24">
        <v>40096</v>
      </c>
      <c r="E3" s="18" t="s">
        <v>40</v>
      </c>
      <c r="F3" s="18" t="s">
        <v>40</v>
      </c>
      <c r="G3" s="18" t="s">
        <v>40</v>
      </c>
      <c r="H3" s="18" t="s">
        <v>40</v>
      </c>
      <c r="I3" s="18" t="s">
        <v>40</v>
      </c>
      <c r="J3" s="18" t="s">
        <v>40</v>
      </c>
      <c r="K3" s="18" t="s">
        <v>40</v>
      </c>
      <c r="L3" s="18" t="s">
        <v>40</v>
      </c>
    </row>
    <row r="4" spans="1:12" ht="13.5" customHeight="1">
      <c r="A4" s="18" t="s">
        <v>46</v>
      </c>
      <c r="B4" s="17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3.5" customHeight="1">
      <c r="A5" s="18" t="s">
        <v>46</v>
      </c>
      <c r="B5" s="17" t="s">
        <v>50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3.5">
      <c r="A7" s="18" t="s">
        <v>46</v>
      </c>
      <c r="B7" s="17" t="s">
        <v>49</v>
      </c>
      <c r="C7" s="18" t="s">
        <v>16</v>
      </c>
      <c r="D7" s="18" t="s">
        <v>61</v>
      </c>
      <c r="E7" s="18" t="s">
        <v>62</v>
      </c>
      <c r="F7" s="18" t="s">
        <v>63</v>
      </c>
      <c r="G7" s="18" t="s">
        <v>64</v>
      </c>
      <c r="H7" s="18" t="s">
        <v>65</v>
      </c>
      <c r="I7" s="23" t="s">
        <v>69</v>
      </c>
      <c r="J7" s="18" t="s">
        <v>66</v>
      </c>
      <c r="K7" s="18" t="s">
        <v>67</v>
      </c>
      <c r="L7" s="18" t="s">
        <v>68</v>
      </c>
    </row>
    <row r="8" spans="1:12" ht="13.5">
      <c r="A8" s="18" t="s">
        <v>46</v>
      </c>
      <c r="B8" s="17" t="s">
        <v>50</v>
      </c>
      <c r="C8" s="18" t="s">
        <v>17</v>
      </c>
      <c r="D8" s="18" t="s">
        <v>40</v>
      </c>
      <c r="E8" s="18" t="s">
        <v>40</v>
      </c>
      <c r="F8" s="18" t="s">
        <v>40</v>
      </c>
      <c r="G8" s="18" t="s">
        <v>40</v>
      </c>
      <c r="H8" s="18" t="s">
        <v>40</v>
      </c>
      <c r="I8" s="18" t="s">
        <v>40</v>
      </c>
      <c r="J8" s="18" t="s">
        <v>40</v>
      </c>
      <c r="K8" s="18" t="s">
        <v>40</v>
      </c>
      <c r="L8" s="18" t="s">
        <v>40</v>
      </c>
    </row>
  </sheetData>
  <sheetProtection/>
  <printOptions/>
  <pageMargins left="0.32" right="0.17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D1031022</dc:creator>
  <cp:keywords/>
  <dc:description/>
  <cp:lastModifiedBy>埼玉メディカルセンター</cp:lastModifiedBy>
  <cp:lastPrinted>2011-01-26T10:43:23Z</cp:lastPrinted>
  <dcterms:created xsi:type="dcterms:W3CDTF">1997-01-08T22:48:59Z</dcterms:created>
  <dcterms:modified xsi:type="dcterms:W3CDTF">2020-10-14T05:03:04Z</dcterms:modified>
  <cp:category/>
  <cp:version/>
  <cp:contentType/>
  <cp:contentStatus/>
</cp:coreProperties>
</file>