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5480" windowHeight="11640" tabRatio="823" activeTab="0"/>
  </bookViews>
  <sheets>
    <sheet name="CBDCA+GEM" sheetId="1" r:id="rId1"/>
  </sheets>
  <definedNames>
    <definedName name="_xlnm.Print_Area" localSheetId="0">'CBDCA+GEM'!$A$1:$S$36</definedName>
    <definedName name="Z_5AF54F3A_B2B8_471F_9DC3_488F93E85E4A_.wvu.Cols" localSheetId="0" hidden="1">'CBDCA+GEM'!$T:$IV</definedName>
    <definedName name="Z_5AF54F3A_B2B8_471F_9DC3_488F93E85E4A_.wvu.FilterData" localSheetId="0" hidden="1">'CBDCA+GEM'!$M$4:$O$5</definedName>
    <definedName name="Z_5AF54F3A_B2B8_471F_9DC3_488F93E85E4A_.wvu.PrintArea" localSheetId="0" hidden="1">'CBDCA+GEM'!$A$1:$S$36</definedName>
    <definedName name="Z_5AF54F3A_B2B8_471F_9DC3_488F93E85E4A_.wvu.Rows" localSheetId="0" hidden="1">'CBDCA+GEM'!#REF!,'CBDCA+GEM'!#REF!</definedName>
    <definedName name="Z_6FE1FD3C_2396_4D4A_9A08_E4DD022E692A_.wvu.Cols" localSheetId="0" hidden="1">'CBDCA+GEM'!$T:$IV</definedName>
    <definedName name="Z_6FE1FD3C_2396_4D4A_9A08_E4DD022E692A_.wvu.FilterData" localSheetId="0" hidden="1">'CBDCA+GEM'!$M$4:$O$5</definedName>
    <definedName name="Z_6FE1FD3C_2396_4D4A_9A08_E4DD022E692A_.wvu.PrintArea" localSheetId="0" hidden="1">'CBDCA+GEM'!$A:$S</definedName>
    <definedName name="Z_6FE1FD3C_2396_4D4A_9A08_E4DD022E692A_.wvu.Rows" localSheetId="0" hidden="1">'CBDCA+GEM'!#REF!,'CBDCA+GEM'!#REF!</definedName>
  </definedNames>
  <calcPr fullCalcOnLoad="1"/>
</workbook>
</file>

<file path=xl/sharedStrings.xml><?xml version="1.0" encoding="utf-8"?>
<sst xmlns="http://schemas.openxmlformats.org/spreadsheetml/2006/main" count="99" uniqueCount="86">
  <si>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</si>
  <si>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</si>
  <si>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</si>
  <si>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</si>
  <si>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</si>
  <si>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</si>
  <si>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</si>
  <si>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</si>
  <si>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</si>
  <si>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身長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</si>
  <si>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</si>
  <si>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</si>
  <si>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</si>
  <si>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</si>
  <si>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</si>
  <si>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</si>
  <si>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</si>
  <si>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</si>
  <si>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</si>
  <si>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</si>
  <si>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</si>
  <si>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</si>
  <si>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</si>
  <si>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</si>
  <si>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</si>
  <si>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</si>
  <si>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</si>
  <si>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</si>
  <si>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</si>
  <si>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cm</t>
  </si>
  <si>
    <t>kg</t>
  </si>
  <si>
    <t>CBDCA</t>
  </si>
  <si>
    <t>ｶﾙﾎﾞﾌﾟﾗﾁﾝ</t>
  </si>
  <si>
    <t>AUC</t>
  </si>
  <si>
    <t>男</t>
  </si>
  <si>
    <t>女</t>
  </si>
  <si>
    <t>CRTNN</t>
  </si>
  <si>
    <t>mg/dl</t>
  </si>
  <si>
    <t>ml/分</t>
  </si>
  <si>
    <t>男GFR</t>
  </si>
  <si>
    <t>女GFR</t>
  </si>
  <si>
    <t>*Ｃｏｃｋｃｒｏｆｔ式使用</t>
  </si>
  <si>
    <t>生食  100ml</t>
  </si>
  <si>
    <t>GEM</t>
  </si>
  <si>
    <t>30分   　 (点滴静注)</t>
  </si>
  <si>
    <t>mg＋5%Glu</t>
  </si>
  <si>
    <t>+</t>
  </si>
  <si>
    <t>CRTNN:0.7以下は0.7で算出</t>
  </si>
  <si>
    <r>
      <t>注射薬・指示処方箋(泌尿器科:尿路上皮癌化学療法)</t>
    </r>
    <r>
      <rPr>
        <b/>
        <sz val="20"/>
        <color indexed="8"/>
        <rFont val="ＭＳ ゴシック"/>
        <family val="3"/>
      </rPr>
      <t>　</t>
    </r>
  </si>
  <si>
    <t>1,8</t>
  </si>
  <si>
    <t>生食 50ml</t>
  </si>
  <si>
    <t>20ml/h 　(点滴静注)</t>
  </si>
  <si>
    <t>②開始時中止、残破棄可</t>
  </si>
  <si>
    <t>②</t>
  </si>
  <si>
    <t>③</t>
  </si>
  <si>
    <t>④</t>
  </si>
  <si>
    <t>15分      (点滴静注)</t>
  </si>
  <si>
    <t xml:space="preserve">ｱﾛｷｼ 0.75mg/50ml＋ﾃﾞｷｻｰﾄ 3.3mg </t>
  </si>
  <si>
    <t>120分 　　 (点滴静注)</t>
  </si>
  <si>
    <t>day1</t>
  </si>
  <si>
    <t>day8</t>
  </si>
  <si>
    <t>day8</t>
  </si>
  <si>
    <t>ﾃﾞｷｻｰﾄ 6.6mg + 生食 50ml</t>
  </si>
  <si>
    <t>⑤</t>
  </si>
  <si>
    <t>内服処方</t>
  </si>
  <si>
    <t>day1～4</t>
  </si>
  <si>
    <t>ﾈｷｼｳﾑ(20)1C1×朝</t>
  </si>
  <si>
    <t>day2～4</t>
  </si>
  <si>
    <t>ﾃﾞｶﾄﾞﾛﾝ（0.5)8錠１×朝</t>
  </si>
  <si>
    <t>投与開始基準（day1)</t>
  </si>
  <si>
    <t>白血球＞3000/μL</t>
  </si>
  <si>
    <t>好中球＞1500/μL</t>
  </si>
  <si>
    <t>ﾍﾓｸﾞﾛﾋﾞﾝ値＞10g/dL</t>
  </si>
  <si>
    <t>血小板＞10万/μL</t>
  </si>
  <si>
    <t>投与基準（day8)</t>
  </si>
  <si>
    <t>白血球＞2000/μL</t>
  </si>
  <si>
    <t>好中球＞1000/μL</t>
  </si>
  <si>
    <t>血小板＞7万/μL</t>
  </si>
  <si>
    <t>　　　    (急速静注)</t>
  </si>
  <si>
    <t>ｹﾞﾑｼﾀﾋﾞﾝ</t>
  </si>
  <si>
    <t>生年月日(西暦) / 年齢</t>
  </si>
  <si>
    <t>歳</t>
  </si>
  <si>
    <t>ｶﾙﾎﾞﾌﾟﾗﾁﾝ+ｹﾞﾑｼﾀﾋﾞﾝ療法(3週毎)</t>
  </si>
  <si>
    <t>mg＋5%Glu</t>
  </si>
  <si>
    <t>経口</t>
  </si>
  <si>
    <t>ｱﾌﾟﾚﾋﾟﾀﾝﾄ内服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</si>
</sst>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/>
      <right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21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/>
    </xf>
    <xf numFmtId="176" fontId="28" fillId="0" borderId="21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vertical="center"/>
      <protection locked="0"/>
    </xf>
    <xf numFmtId="0" fontId="28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176" fontId="5" fillId="0" borderId="21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177" fontId="5" fillId="0" borderId="30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176" fontId="10" fillId="0" borderId="34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9" fillId="33" borderId="38" xfId="0" applyFont="1" applyFill="1" applyBorder="1" applyAlignment="1">
      <alignment horizontal="right" vertical="center"/>
    </xf>
    <xf numFmtId="0" fontId="0" fillId="33" borderId="38" xfId="0" applyFill="1" applyBorder="1" applyAlignment="1">
      <alignment vertical="center"/>
    </xf>
    <xf numFmtId="0" fontId="14" fillId="0" borderId="39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40" xfId="61" applyNumberFormat="1" applyFont="1" applyFill="1" applyBorder="1" applyAlignment="1">
      <alignment horizontal="center"/>
      <protection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177" fontId="0" fillId="0" borderId="43" xfId="0" applyNumberFormat="1" applyFill="1" applyBorder="1" applyAlignment="1">
      <alignment horizontal="right" vertical="center"/>
    </xf>
    <xf numFmtId="0" fontId="7" fillId="34" borderId="44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vertical="center"/>
      <protection/>
    </xf>
    <xf numFmtId="176" fontId="28" fillId="0" borderId="45" xfId="0" applyNumberFormat="1" applyFont="1" applyFill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0" fillId="33" borderId="48" xfId="0" applyFont="1" applyFill="1" applyBorder="1" applyAlignment="1" applyProtection="1">
      <alignment horizontal="center" vertical="center"/>
      <protection locked="0"/>
    </xf>
    <xf numFmtId="179" fontId="5" fillId="33" borderId="48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48" xfId="0" applyNumberFormat="1" applyFont="1" applyFill="1" applyBorder="1" applyAlignment="1" applyProtection="1">
      <alignment horizontal="center" vertical="center"/>
      <protection locked="0"/>
    </xf>
    <xf numFmtId="0" fontId="18" fillId="33" borderId="48" xfId="0" applyFont="1" applyFill="1" applyBorder="1" applyAlignment="1" applyProtection="1">
      <alignment horizontal="center" vertical="center" shrinkToFit="1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179" fontId="5" fillId="33" borderId="49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49" xfId="0" applyNumberFormat="1" applyFont="1" applyFill="1" applyBorder="1" applyAlignment="1" applyProtection="1">
      <alignment horizontal="center" vertical="center"/>
      <protection locked="0"/>
    </xf>
    <xf numFmtId="0" fontId="18" fillId="33" borderId="49" xfId="0" applyFont="1" applyFill="1" applyBorder="1" applyAlignment="1" applyProtection="1">
      <alignment horizontal="center" vertical="center" shrinkToFit="1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5" fillId="0" borderId="51" xfId="0" applyFont="1" applyFill="1" applyBorder="1" applyAlignment="1" applyProtection="1">
      <alignment horizontal="right" vertical="center"/>
      <protection/>
    </xf>
    <xf numFmtId="0" fontId="5" fillId="0" borderId="52" xfId="0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 applyProtection="1">
      <alignment horizontal="right" vertical="center"/>
      <protection locked="0"/>
    </xf>
    <xf numFmtId="0" fontId="5" fillId="0" borderId="54" xfId="0" applyFont="1" applyFill="1" applyBorder="1" applyAlignment="1" applyProtection="1">
      <alignment vertical="center"/>
      <protection locked="0"/>
    </xf>
    <xf numFmtId="0" fontId="28" fillId="0" borderId="55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vertical="center" shrinkToFit="1"/>
      <protection locked="0"/>
    </xf>
    <xf numFmtId="176" fontId="5" fillId="0" borderId="50" xfId="0" applyNumberFormat="1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176" fontId="5" fillId="0" borderId="38" xfId="0" applyNumberFormat="1" applyFont="1" applyFill="1" applyBorder="1" applyAlignment="1" applyProtection="1">
      <alignment horizontal="left" vertical="center"/>
      <protection locked="0"/>
    </xf>
    <xf numFmtId="0" fontId="5" fillId="0" borderId="53" xfId="0" applyFont="1" applyFill="1" applyBorder="1" applyAlignment="1" applyProtection="1">
      <alignment vertical="center"/>
      <protection locked="0"/>
    </xf>
    <xf numFmtId="176" fontId="5" fillId="0" borderId="53" xfId="0" applyNumberFormat="1" applyFont="1" applyFill="1" applyBorder="1" applyAlignment="1" applyProtection="1">
      <alignment vertical="center"/>
      <protection locked="0"/>
    </xf>
    <xf numFmtId="0" fontId="5" fillId="0" borderId="57" xfId="0" applyFont="1" applyFill="1" applyBorder="1" applyAlignment="1" applyProtection="1">
      <alignment horizontal="left" vertical="center"/>
      <protection locked="0"/>
    </xf>
    <xf numFmtId="176" fontId="28" fillId="0" borderId="53" xfId="0" applyNumberFormat="1" applyFont="1" applyFill="1" applyBorder="1" applyAlignment="1" applyProtection="1">
      <alignment vertical="center"/>
      <protection locked="0"/>
    </xf>
    <xf numFmtId="0" fontId="28" fillId="0" borderId="58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59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6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5" fillId="34" borderId="61" xfId="0" applyFont="1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23" fillId="33" borderId="0" xfId="0" applyFont="1" applyFill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176" fontId="1" fillId="33" borderId="64" xfId="0" applyNumberFormat="1" applyFont="1" applyFill="1" applyBorder="1" applyAlignment="1" applyProtection="1">
      <alignment vertical="center"/>
      <protection/>
    </xf>
    <xf numFmtId="176" fontId="25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176" fontId="27" fillId="33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vertical="center"/>
      <protection locked="0"/>
    </xf>
    <xf numFmtId="0" fontId="17" fillId="0" borderId="42" xfId="0" applyFont="1" applyFill="1" applyBorder="1" applyAlignment="1" applyProtection="1">
      <alignment vertical="center"/>
      <protection locked="0"/>
    </xf>
    <xf numFmtId="0" fontId="18" fillId="0" borderId="40" xfId="0" applyFont="1" applyFill="1" applyBorder="1" applyAlignment="1" applyProtection="1">
      <alignment horizontal="center" vertical="center" shrinkToFit="1"/>
      <protection locked="0"/>
    </xf>
    <xf numFmtId="0" fontId="17" fillId="0" borderId="66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34" borderId="68" xfId="0" applyFont="1" applyFill="1" applyBorder="1" applyAlignment="1" applyProtection="1">
      <alignment vertical="center" shrinkToFit="1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5" fillId="0" borderId="2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5" fillId="0" borderId="53" xfId="0" applyFont="1" applyBorder="1" applyAlignment="1">
      <alignment horizontal="center" vertical="center"/>
    </xf>
    <xf numFmtId="0" fontId="0" fillId="0" borderId="15" xfId="0" applyFill="1" applyBorder="1" applyAlignment="1" applyProtection="1">
      <alignment vertical="center"/>
      <protection/>
    </xf>
    <xf numFmtId="0" fontId="10" fillId="0" borderId="72" xfId="0" applyFont="1" applyFill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10" fillId="0" borderId="47" xfId="0" applyFont="1" applyFill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65" xfId="0" applyFill="1" applyBorder="1" applyAlignment="1" applyProtection="1">
      <alignment horizontal="left" vertical="center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65" xfId="0" applyFill="1" applyBorder="1" applyAlignment="1" applyProtection="1">
      <alignment vertical="center"/>
      <protection locked="0"/>
    </xf>
    <xf numFmtId="0" fontId="10" fillId="0" borderId="74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73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7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" fillId="0" borderId="72" xfId="0" applyFont="1" applyBorder="1" applyAlignment="1">
      <alignment vertical="center" shrinkToFit="1"/>
    </xf>
    <xf numFmtId="0" fontId="1" fillId="0" borderId="54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0" fillId="34" borderId="7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17</xdr:row>
      <xdr:rowOff>152400</xdr:rowOff>
    </xdr:from>
    <xdr:to>
      <xdr:col>17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9820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" name="Line 10"/>
        <xdr:cNvSpPr>
          <a:spLocks/>
        </xdr:cNvSpPr>
      </xdr:nvSpPr>
      <xdr:spPr>
        <a:xfrm>
          <a:off x="8982075" y="5419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161925</xdr:rowOff>
    </xdr:from>
    <xdr:to>
      <xdr:col>17</xdr:col>
      <xdr:colOff>0</xdr:colOff>
      <xdr:row>30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8982075" y="7143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171450</xdr:rowOff>
    </xdr:from>
    <xdr:to>
      <xdr:col>17</xdr:col>
      <xdr:colOff>0</xdr:colOff>
      <xdr:row>31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8982075" y="7429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5" name="Line 13"/>
        <xdr:cNvSpPr>
          <a:spLocks/>
        </xdr:cNvSpPr>
      </xdr:nvSpPr>
      <xdr:spPr>
        <a:xfrm>
          <a:off x="8982075" y="7534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33</xdr:row>
      <xdr:rowOff>0</xdr:rowOff>
    </xdr:to>
    <xdr:sp>
      <xdr:nvSpPr>
        <xdr:cNvPr id="6" name="Line 14"/>
        <xdr:cNvSpPr>
          <a:spLocks/>
        </xdr:cNvSpPr>
      </xdr:nvSpPr>
      <xdr:spPr>
        <a:xfrm>
          <a:off x="8982075" y="7810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152400</xdr:rowOff>
    </xdr:from>
    <xdr:to>
      <xdr:col>17</xdr:col>
      <xdr:colOff>0</xdr:colOff>
      <xdr:row>17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89820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8" name="Line 16"/>
        <xdr:cNvSpPr>
          <a:spLocks/>
        </xdr:cNvSpPr>
      </xdr:nvSpPr>
      <xdr:spPr>
        <a:xfrm>
          <a:off x="8982075" y="5419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161925</xdr:rowOff>
    </xdr:from>
    <xdr:to>
      <xdr:col>17</xdr:col>
      <xdr:colOff>0</xdr:colOff>
      <xdr:row>30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8982075" y="7143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171450</xdr:rowOff>
    </xdr:from>
    <xdr:to>
      <xdr:col>17</xdr:col>
      <xdr:colOff>0</xdr:colOff>
      <xdr:row>31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8982075" y="7429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>
          <a:off x="8982075" y="7534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33</xdr:row>
      <xdr:rowOff>0</xdr:rowOff>
    </xdr:to>
    <xdr:sp>
      <xdr:nvSpPr>
        <xdr:cNvPr id="12" name="Line 20"/>
        <xdr:cNvSpPr>
          <a:spLocks/>
        </xdr:cNvSpPr>
      </xdr:nvSpPr>
      <xdr:spPr>
        <a:xfrm>
          <a:off x="8982075" y="7810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152400</xdr:rowOff>
    </xdr:from>
    <xdr:to>
      <xdr:col>17</xdr:col>
      <xdr:colOff>0</xdr:colOff>
      <xdr:row>17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89820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14" name="Line 22"/>
        <xdr:cNvSpPr>
          <a:spLocks/>
        </xdr:cNvSpPr>
      </xdr:nvSpPr>
      <xdr:spPr>
        <a:xfrm>
          <a:off x="8982075" y="5419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161925</xdr:rowOff>
    </xdr:from>
    <xdr:to>
      <xdr:col>17</xdr:col>
      <xdr:colOff>0</xdr:colOff>
      <xdr:row>30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8982075" y="7143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171450</xdr:rowOff>
    </xdr:from>
    <xdr:to>
      <xdr:col>17</xdr:col>
      <xdr:colOff>0</xdr:colOff>
      <xdr:row>31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8982075" y="7429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7" name="Line 25"/>
        <xdr:cNvSpPr>
          <a:spLocks/>
        </xdr:cNvSpPr>
      </xdr:nvSpPr>
      <xdr:spPr>
        <a:xfrm>
          <a:off x="8982075" y="7534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33</xdr:row>
      <xdr:rowOff>0</xdr:rowOff>
    </xdr:to>
    <xdr:sp>
      <xdr:nvSpPr>
        <xdr:cNvPr id="18" name="Line 26"/>
        <xdr:cNvSpPr>
          <a:spLocks/>
        </xdr:cNvSpPr>
      </xdr:nvSpPr>
      <xdr:spPr>
        <a:xfrm>
          <a:off x="8982075" y="7810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152400</xdr:rowOff>
    </xdr:from>
    <xdr:to>
      <xdr:col>17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89820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0" name="Line 28"/>
        <xdr:cNvSpPr>
          <a:spLocks/>
        </xdr:cNvSpPr>
      </xdr:nvSpPr>
      <xdr:spPr>
        <a:xfrm>
          <a:off x="8982075" y="5419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161925</xdr:rowOff>
    </xdr:from>
    <xdr:to>
      <xdr:col>17</xdr:col>
      <xdr:colOff>0</xdr:colOff>
      <xdr:row>30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8982075" y="7143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171450</xdr:rowOff>
    </xdr:from>
    <xdr:to>
      <xdr:col>17</xdr:col>
      <xdr:colOff>0</xdr:colOff>
      <xdr:row>31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8982075" y="7429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>
          <a:off x="8982075" y="7534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33</xdr:row>
      <xdr:rowOff>0</xdr:rowOff>
    </xdr:to>
    <xdr:sp>
      <xdr:nvSpPr>
        <xdr:cNvPr id="24" name="Line 32"/>
        <xdr:cNvSpPr>
          <a:spLocks/>
        </xdr:cNvSpPr>
      </xdr:nvSpPr>
      <xdr:spPr>
        <a:xfrm>
          <a:off x="8982075" y="7810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152400</xdr:rowOff>
    </xdr:from>
    <xdr:to>
      <xdr:col>17</xdr:col>
      <xdr:colOff>0</xdr:colOff>
      <xdr:row>17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89820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6" name="Line 34"/>
        <xdr:cNvSpPr>
          <a:spLocks/>
        </xdr:cNvSpPr>
      </xdr:nvSpPr>
      <xdr:spPr>
        <a:xfrm>
          <a:off x="8982075" y="5419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161925</xdr:rowOff>
    </xdr:from>
    <xdr:to>
      <xdr:col>17</xdr:col>
      <xdr:colOff>0</xdr:colOff>
      <xdr:row>30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8982075" y="7143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171450</xdr:rowOff>
    </xdr:from>
    <xdr:to>
      <xdr:col>17</xdr:col>
      <xdr:colOff>0</xdr:colOff>
      <xdr:row>31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8982075" y="7429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29" name="Line 37"/>
        <xdr:cNvSpPr>
          <a:spLocks/>
        </xdr:cNvSpPr>
      </xdr:nvSpPr>
      <xdr:spPr>
        <a:xfrm>
          <a:off x="8982075" y="7534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33</xdr:row>
      <xdr:rowOff>0</xdr:rowOff>
    </xdr:to>
    <xdr:sp>
      <xdr:nvSpPr>
        <xdr:cNvPr id="30" name="Line 38"/>
        <xdr:cNvSpPr>
          <a:spLocks/>
        </xdr:cNvSpPr>
      </xdr:nvSpPr>
      <xdr:spPr>
        <a:xfrm>
          <a:off x="8982075" y="7810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152400</xdr:rowOff>
    </xdr:from>
    <xdr:to>
      <xdr:col>17</xdr:col>
      <xdr:colOff>0</xdr:colOff>
      <xdr:row>21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8982075" y="4743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152400</xdr:rowOff>
    </xdr:from>
    <xdr:to>
      <xdr:col>17</xdr:col>
      <xdr:colOff>0</xdr:colOff>
      <xdr:row>21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8982075" y="4743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152400</xdr:rowOff>
    </xdr:from>
    <xdr:to>
      <xdr:col>17</xdr:col>
      <xdr:colOff>0</xdr:colOff>
      <xdr:row>21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8982075" y="4743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152400</xdr:rowOff>
    </xdr:from>
    <xdr:to>
      <xdr:col>17</xdr:col>
      <xdr:colOff>0</xdr:colOff>
      <xdr:row>21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8982075" y="4743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152400</xdr:rowOff>
    </xdr:from>
    <xdr:to>
      <xdr:col>17</xdr:col>
      <xdr:colOff>0</xdr:colOff>
      <xdr:row>21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8982075" y="4743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PageLayoutView="0" workbookViewId="0" topLeftCell="A1">
      <selection activeCell="I13" sqref="I13"/>
    </sheetView>
  </sheetViews>
  <sheetFormatPr defaultColWidth="0" defaultRowHeight="0" customHeight="1" zeroHeight="1"/>
  <cols>
    <col min="1" max="1" width="1.421875" style="31" customWidth="1"/>
    <col min="2" max="2" width="2.8515625" style="31" customWidth="1"/>
    <col min="3" max="3" width="20.57421875" style="31" customWidth="1"/>
    <col min="4" max="4" width="10.421875" style="31" customWidth="1"/>
    <col min="5" max="5" width="9.00390625" style="60" customWidth="1"/>
    <col min="6" max="6" width="10.00390625" style="31" customWidth="1"/>
    <col min="7" max="7" width="6.421875" style="61" customWidth="1"/>
    <col min="8" max="8" width="3.8515625" style="31" customWidth="1"/>
    <col min="9" max="16" width="7.57421875" style="31" customWidth="1"/>
    <col min="17" max="17" width="9.57421875" style="31" customWidth="1"/>
    <col min="18" max="18" width="8.57421875" style="31" customWidth="1"/>
    <col min="19" max="19" width="4.421875" style="31" customWidth="1"/>
    <col min="20" max="20" width="3.7109375" style="29" hidden="1" customWidth="1"/>
    <col min="21" max="21" width="3.8515625" style="30" hidden="1" customWidth="1"/>
    <col min="22" max="22" width="4.7109375" style="29" hidden="1" customWidth="1"/>
    <col min="23" max="24" width="3.421875" style="29" hidden="1" customWidth="1"/>
    <col min="25" max="25" width="5.28125" style="29" hidden="1" customWidth="1"/>
    <col min="26" max="26" width="3.8515625" style="29" hidden="1" customWidth="1"/>
    <col min="27" max="27" width="5.28125" style="29" hidden="1" customWidth="1"/>
    <col min="28" max="28" width="4.7109375" style="29" hidden="1" customWidth="1"/>
    <col min="29" max="33" width="5.28125" style="29" hidden="1" customWidth="1"/>
    <col min="34" max="34" width="4.28125" style="29" hidden="1" customWidth="1"/>
    <col min="35" max="16384" width="0" style="31" hidden="1" customWidth="1"/>
  </cols>
  <sheetData>
    <row r="1" spans="1:34" ht="24">
      <c r="A1" s="1"/>
      <c r="B1" s="1"/>
      <c r="C1" s="2" t="s">
        <v>48</v>
      </c>
      <c r="D1" s="3"/>
      <c r="E1" s="4"/>
      <c r="F1" s="5"/>
      <c r="G1" s="6"/>
      <c r="H1" s="5"/>
      <c r="I1" s="1"/>
      <c r="J1" s="1"/>
      <c r="K1" s="7" t="s">
        <v>82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95" t="s">
        <v>2</v>
      </c>
      <c r="D3" s="218"/>
      <c r="E3" s="219"/>
      <c r="F3" s="220"/>
      <c r="G3" s="186"/>
      <c r="H3" s="187"/>
      <c r="I3" s="221" t="s">
        <v>3</v>
      </c>
      <c r="J3" s="222"/>
      <c r="K3" s="222"/>
      <c r="L3" s="223"/>
      <c r="M3" s="224" t="s">
        <v>4</v>
      </c>
      <c r="N3" s="225"/>
      <c r="O3" s="226"/>
      <c r="P3" s="215" t="s">
        <v>0</v>
      </c>
      <c r="Q3" s="216"/>
      <c r="R3" s="217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9" t="s">
        <v>5</v>
      </c>
      <c r="D4" s="203"/>
      <c r="E4" s="204"/>
      <c r="F4" s="205"/>
      <c r="G4" s="186"/>
      <c r="H4" s="187"/>
      <c r="I4" s="18" t="s">
        <v>6</v>
      </c>
      <c r="J4" s="19" t="s">
        <v>26</v>
      </c>
      <c r="K4" s="19" t="s">
        <v>27</v>
      </c>
      <c r="L4" s="20" t="s">
        <v>28</v>
      </c>
      <c r="M4" s="21">
        <v>1</v>
      </c>
      <c r="N4" s="22">
        <v>0.8</v>
      </c>
      <c r="O4" s="23">
        <v>0.6</v>
      </c>
      <c r="P4" s="153" t="s">
        <v>7</v>
      </c>
      <c r="Q4" s="154" t="s">
        <v>81</v>
      </c>
      <c r="R4" s="98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02"/>
      <c r="D5" s="206"/>
      <c r="E5" s="207"/>
      <c r="F5" s="208"/>
      <c r="G5" s="186"/>
      <c r="H5" s="187"/>
      <c r="I5" s="64" t="s">
        <v>43</v>
      </c>
      <c r="J5" s="65">
        <v>1000</v>
      </c>
      <c r="K5" s="65" t="s">
        <v>49</v>
      </c>
      <c r="L5" s="66">
        <v>0.5</v>
      </c>
      <c r="M5" s="69">
        <f>R8*J5</f>
        <v>0</v>
      </c>
      <c r="N5" s="70">
        <f>M5*0.8</f>
        <v>0</v>
      </c>
      <c r="O5" s="71">
        <f>M5*0.6</f>
        <v>0</v>
      </c>
      <c r="P5" s="31" t="s">
        <v>36</v>
      </c>
      <c r="Q5" s="152" t="s">
        <v>37</v>
      </c>
      <c r="R5" s="99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79" t="s">
        <v>8</v>
      </c>
      <c r="D6" s="212"/>
      <c r="E6" s="213"/>
      <c r="F6" s="214"/>
      <c r="G6" s="186"/>
      <c r="H6" s="187"/>
      <c r="I6" s="67"/>
      <c r="J6" s="78" t="s">
        <v>33</v>
      </c>
      <c r="K6" s="67"/>
      <c r="L6" s="67"/>
      <c r="M6" s="67"/>
      <c r="N6" s="67"/>
      <c r="O6" s="68"/>
      <c r="P6" s="24" t="s">
        <v>9</v>
      </c>
      <c r="Q6" s="25" t="s">
        <v>29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202"/>
      <c r="D7" s="209"/>
      <c r="E7" s="210"/>
      <c r="F7" s="211"/>
      <c r="G7" s="75"/>
      <c r="H7" s="85" t="s">
        <v>34</v>
      </c>
      <c r="I7" s="76" t="s">
        <v>31</v>
      </c>
      <c r="J7" s="119">
        <v>5</v>
      </c>
      <c r="K7" s="77">
        <v>1</v>
      </c>
      <c r="L7" s="66">
        <v>2</v>
      </c>
      <c r="M7" s="69">
        <f>IF(ISNUMBER(R4)=FALSE,"",IF(ISNUMBER(R5)=FALSE,"",IF(ISNUMBER(R6)=FALSE,"",IF(ISNUMBER(R7)=FALSE,"",J7*(((140-R4)*R7/R5/72)+25)))))</f>
      </c>
      <c r="N7" s="70" t="e">
        <f>M7*0.8</f>
        <v>#VALUE!</v>
      </c>
      <c r="O7" s="71" t="e">
        <f>M7*0.6</f>
        <v>#VALUE!</v>
      </c>
      <c r="P7" s="24" t="s">
        <v>10</v>
      </c>
      <c r="Q7" s="25" t="s">
        <v>30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79" t="s">
        <v>80</v>
      </c>
      <c r="D8" s="181"/>
      <c r="E8" s="182"/>
      <c r="F8" s="184"/>
      <c r="G8" s="75"/>
      <c r="H8" s="85" t="s">
        <v>35</v>
      </c>
      <c r="I8" s="79" t="s">
        <v>31</v>
      </c>
      <c r="J8" s="120">
        <v>5</v>
      </c>
      <c r="K8" s="80">
        <v>1</v>
      </c>
      <c r="L8" s="81">
        <v>2</v>
      </c>
      <c r="M8" s="82">
        <f>IF(ISNUMBER(R4)=FALSE,"",IF(ISNUMBER(R5)=FALSE,"",IF(ISNUMBER(R6)=FALSE,"",IF(ISNUMBER(R7)=FALSE,"",J8*(((140-R4)*R7*0.85/R5/72)+25)))))</f>
      </c>
      <c r="N8" s="83" t="e">
        <f>M8*0.8</f>
        <v>#VALUE!</v>
      </c>
      <c r="O8" s="84" t="e">
        <f>M8*0.6</f>
        <v>#VALUE!</v>
      </c>
      <c r="P8" s="89" t="s">
        <v>11</v>
      </c>
      <c r="Q8" s="90" t="s">
        <v>12</v>
      </c>
      <c r="R8" s="91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80"/>
      <c r="D9" s="183"/>
      <c r="E9" s="183"/>
      <c r="F9" s="185"/>
      <c r="G9" s="186"/>
      <c r="H9" s="187"/>
      <c r="I9" s="27" t="s">
        <v>14</v>
      </c>
      <c r="J9" s="62"/>
      <c r="K9" s="63"/>
      <c r="L9" s="62"/>
      <c r="M9" s="72"/>
      <c r="N9" s="73"/>
      <c r="O9" s="74"/>
      <c r="P9" s="94" t="s">
        <v>39</v>
      </c>
      <c r="Q9" s="86" t="s">
        <v>38</v>
      </c>
      <c r="R9" s="96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55"/>
      <c r="B10" s="155"/>
      <c r="C10" s="156"/>
      <c r="D10" s="157"/>
      <c r="E10" s="157"/>
      <c r="F10" s="158"/>
      <c r="G10" s="186"/>
      <c r="H10" s="229"/>
      <c r="I10" s="27" t="s">
        <v>13</v>
      </c>
      <c r="J10" s="10"/>
      <c r="K10" s="10"/>
      <c r="L10" s="10"/>
      <c r="M10" s="10"/>
      <c r="N10" s="27"/>
      <c r="O10" s="10"/>
      <c r="P10" s="92" t="s">
        <v>40</v>
      </c>
      <c r="Q10" s="93" t="s">
        <v>38</v>
      </c>
      <c r="R10" s="97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Top="1">
      <c r="A11" s="155"/>
      <c r="B11" s="155"/>
      <c r="C11" s="156"/>
      <c r="D11" s="157"/>
      <c r="E11" s="157"/>
      <c r="F11" s="158"/>
      <c r="G11" s="87"/>
      <c r="H11" s="88"/>
      <c r="I11" s="27" t="s">
        <v>41</v>
      </c>
      <c r="J11" s="10"/>
      <c r="K11" s="10"/>
      <c r="L11" s="10"/>
      <c r="M11" s="10"/>
      <c r="N11" s="27"/>
      <c r="O11" s="10"/>
      <c r="P11" s="10" t="s">
        <v>47</v>
      </c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>
      <c r="A12" s="155"/>
      <c r="B12" s="159"/>
      <c r="C12" s="160"/>
      <c r="D12" s="194"/>
      <c r="E12" s="195"/>
      <c r="F12" s="161"/>
      <c r="G12" s="196" t="s">
        <v>15</v>
      </c>
      <c r="H12" s="197"/>
      <c r="I12" s="230">
        <v>1</v>
      </c>
      <c r="J12" s="178"/>
      <c r="K12" s="106"/>
      <c r="L12" s="177">
        <f>I12+1</f>
        <v>2</v>
      </c>
      <c r="M12" s="178"/>
      <c r="N12" s="112"/>
      <c r="O12" s="177">
        <f>L12+1</f>
        <v>3</v>
      </c>
      <c r="P12" s="178"/>
      <c r="Q12" s="155"/>
      <c r="R12" s="170"/>
      <c r="S12" s="171"/>
      <c r="T12" s="30"/>
      <c r="U12" s="29"/>
      <c r="AG12" s="31"/>
      <c r="AH12" s="31"/>
    </row>
    <row r="13" spans="1:34" ht="15.75" customHeight="1">
      <c r="A13" s="155"/>
      <c r="B13" s="159"/>
      <c r="C13" s="162"/>
      <c r="D13" s="163"/>
      <c r="E13" s="163"/>
      <c r="F13" s="164"/>
      <c r="G13" s="198" t="s">
        <v>16</v>
      </c>
      <c r="H13" s="189"/>
      <c r="I13" s="32">
        <v>43831</v>
      </c>
      <c r="J13" s="33">
        <f>I13+7</f>
        <v>43838</v>
      </c>
      <c r="K13" s="107"/>
      <c r="L13" s="33">
        <f>I13+21</f>
        <v>43852</v>
      </c>
      <c r="M13" s="33">
        <f>L13+7</f>
        <v>43859</v>
      </c>
      <c r="N13" s="113"/>
      <c r="O13" s="33">
        <f>L13+21</f>
        <v>43873</v>
      </c>
      <c r="P13" s="144">
        <f>O13+7</f>
        <v>43880</v>
      </c>
      <c r="Q13" s="155"/>
      <c r="R13" s="171"/>
      <c r="S13" s="172"/>
      <c r="U13" s="29"/>
      <c r="AG13" s="31"/>
      <c r="AH13" s="31"/>
    </row>
    <row r="14" spans="1:34" ht="15.75" customHeight="1">
      <c r="A14" s="155"/>
      <c r="B14" s="159"/>
      <c r="C14" s="163"/>
      <c r="D14" s="199"/>
      <c r="E14" s="200"/>
      <c r="F14" s="165"/>
      <c r="G14" s="198" t="s">
        <v>17</v>
      </c>
      <c r="H14" s="189"/>
      <c r="I14" s="34">
        <v>1</v>
      </c>
      <c r="J14" s="35">
        <v>1</v>
      </c>
      <c r="K14" s="108"/>
      <c r="L14" s="35">
        <v>1</v>
      </c>
      <c r="M14" s="35">
        <v>1</v>
      </c>
      <c r="N14" s="114"/>
      <c r="O14" s="35">
        <v>1</v>
      </c>
      <c r="P14" s="145">
        <v>1</v>
      </c>
      <c r="Q14" s="155"/>
      <c r="R14" s="171"/>
      <c r="S14" s="172"/>
      <c r="U14" s="29"/>
      <c r="AG14" s="31"/>
      <c r="AH14" s="31"/>
    </row>
    <row r="15" spans="1:34" ht="15.75" customHeight="1">
      <c r="A15" s="155"/>
      <c r="B15" s="159"/>
      <c r="C15" s="166"/>
      <c r="D15" s="167"/>
      <c r="E15" s="167"/>
      <c r="F15" s="165"/>
      <c r="G15" s="198" t="s">
        <v>18</v>
      </c>
      <c r="H15" s="189"/>
      <c r="I15" s="36"/>
      <c r="J15" s="36"/>
      <c r="K15" s="109"/>
      <c r="L15" s="102"/>
      <c r="M15" s="36"/>
      <c r="N15" s="115"/>
      <c r="O15" s="102"/>
      <c r="P15" s="146"/>
      <c r="Q15" s="155"/>
      <c r="R15" s="171"/>
      <c r="S15" s="172"/>
      <c r="U15" s="29"/>
      <c r="AG15" s="31"/>
      <c r="AH15" s="31"/>
    </row>
    <row r="16" spans="1:34" ht="15.75" customHeight="1">
      <c r="A16" s="155"/>
      <c r="B16" s="155"/>
      <c r="C16" s="155"/>
      <c r="D16" s="168"/>
      <c r="E16" s="169"/>
      <c r="F16" s="165"/>
      <c r="G16" s="188" t="s">
        <v>19</v>
      </c>
      <c r="H16" s="189"/>
      <c r="I16" s="37"/>
      <c r="J16" s="38"/>
      <c r="K16" s="110"/>
      <c r="L16" s="38"/>
      <c r="M16" s="38"/>
      <c r="N16" s="116"/>
      <c r="O16" s="38"/>
      <c r="P16" s="147"/>
      <c r="Q16" s="155"/>
      <c r="R16" s="171"/>
      <c r="S16" s="172"/>
      <c r="U16" s="29"/>
      <c r="AG16" s="31"/>
      <c r="AH16" s="31"/>
    </row>
    <row r="17" spans="1:34" ht="19.5" customHeight="1" thickBot="1">
      <c r="A17" s="10"/>
      <c r="B17" s="10"/>
      <c r="C17" s="39" t="s">
        <v>20</v>
      </c>
      <c r="D17" s="201" t="s">
        <v>21</v>
      </c>
      <c r="E17" s="201"/>
      <c r="F17" s="201"/>
      <c r="G17" s="227" t="s">
        <v>22</v>
      </c>
      <c r="H17" s="228"/>
      <c r="I17" s="40" t="s">
        <v>46</v>
      </c>
      <c r="J17" s="40" t="s">
        <v>46</v>
      </c>
      <c r="K17" s="111"/>
      <c r="L17" s="103" t="s">
        <v>46</v>
      </c>
      <c r="M17" s="40" t="s">
        <v>46</v>
      </c>
      <c r="N17" s="117"/>
      <c r="O17" s="103" t="s">
        <v>46</v>
      </c>
      <c r="P17" s="148" t="s">
        <v>46</v>
      </c>
      <c r="Q17" s="155"/>
      <c r="R17" s="171"/>
      <c r="S17" s="172"/>
      <c r="U17" s="29"/>
      <c r="AG17" s="31"/>
      <c r="AH17" s="31"/>
    </row>
    <row r="18" spans="1:36" s="140" customFormat="1" ht="21.75" customHeight="1">
      <c r="A18" s="136"/>
      <c r="B18" s="38" t="s">
        <v>23</v>
      </c>
      <c r="C18" s="127" t="s">
        <v>51</v>
      </c>
      <c r="D18" s="118" t="s">
        <v>42</v>
      </c>
      <c r="E18" s="128"/>
      <c r="F18" s="118"/>
      <c r="G18" s="118"/>
      <c r="H18" s="137"/>
      <c r="I18" s="41" t="str">
        <f>TEXT(I17,I17)</f>
        <v>+</v>
      </c>
      <c r="J18" s="41" t="str">
        <f>TEXT(J17,J17)</f>
        <v>+</v>
      </c>
      <c r="K18" s="110"/>
      <c r="L18" s="104" t="str">
        <f>TEXT(L17,L17)</f>
        <v>+</v>
      </c>
      <c r="M18" s="41" t="str">
        <f>TEXT(M17,M17)</f>
        <v>+</v>
      </c>
      <c r="N18" s="116"/>
      <c r="O18" s="104" t="str">
        <f>TEXT(O17,O17)</f>
        <v>+</v>
      </c>
      <c r="P18" s="149" t="str">
        <f>TEXT(P17,P17)</f>
        <v>+</v>
      </c>
      <c r="Q18" s="155"/>
      <c r="R18" s="171"/>
      <c r="S18" s="170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9"/>
      <c r="AG18" s="139"/>
      <c r="AH18" s="139"/>
      <c r="AI18" s="139"/>
      <c r="AJ18" s="139"/>
    </row>
    <row r="19" spans="1:36" s="140" customFormat="1" ht="21.75" customHeight="1">
      <c r="A19" s="136"/>
      <c r="B19" s="38"/>
      <c r="C19" s="129"/>
      <c r="D19" s="141" t="s">
        <v>52</v>
      </c>
      <c r="E19" s="130"/>
      <c r="F19" s="126"/>
      <c r="G19" s="126"/>
      <c r="H19" s="133"/>
      <c r="I19" s="41"/>
      <c r="J19" s="41"/>
      <c r="K19" s="110"/>
      <c r="L19" s="104"/>
      <c r="M19" s="41"/>
      <c r="N19" s="116"/>
      <c r="O19" s="104"/>
      <c r="P19" s="149"/>
      <c r="Q19" s="173" t="s">
        <v>64</v>
      </c>
      <c r="R19" s="171"/>
      <c r="S19" s="170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9"/>
      <c r="AG19" s="139"/>
      <c r="AH19" s="139"/>
      <c r="AI19" s="139"/>
      <c r="AJ19" s="139"/>
    </row>
    <row r="20" spans="1:36" s="140" customFormat="1" ht="21.75" customHeight="1">
      <c r="A20" s="136"/>
      <c r="B20" s="38"/>
      <c r="C20" s="129" t="s">
        <v>84</v>
      </c>
      <c r="D20" s="126" t="s">
        <v>85</v>
      </c>
      <c r="E20" s="130"/>
      <c r="F20" s="126"/>
      <c r="G20" s="126"/>
      <c r="H20" s="133"/>
      <c r="I20" s="41" t="str">
        <f>TEXT(I17,I17)</f>
        <v>+</v>
      </c>
      <c r="J20" s="41"/>
      <c r="K20" s="110"/>
      <c r="L20" s="104" t="str">
        <f>TEXT(L17,L17)</f>
        <v>+</v>
      </c>
      <c r="M20" s="41"/>
      <c r="N20" s="116"/>
      <c r="O20" s="104" t="str">
        <f>TEXT(O17,O17)</f>
        <v>+</v>
      </c>
      <c r="P20" s="149"/>
      <c r="Q20" s="173" t="s">
        <v>65</v>
      </c>
      <c r="R20" s="171"/>
      <c r="S20" s="170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9"/>
      <c r="AG20" s="139"/>
      <c r="AH20" s="139"/>
      <c r="AI20" s="139"/>
      <c r="AJ20" s="139"/>
    </row>
    <row r="21" spans="1:36" s="140" customFormat="1" ht="21.75" customHeight="1">
      <c r="A21" s="136"/>
      <c r="B21" s="38"/>
      <c r="C21" s="129"/>
      <c r="D21" s="126"/>
      <c r="E21" s="130"/>
      <c r="F21" s="126"/>
      <c r="G21" s="126"/>
      <c r="H21" s="133"/>
      <c r="I21" s="41"/>
      <c r="J21" s="41"/>
      <c r="K21" s="110"/>
      <c r="L21" s="104"/>
      <c r="M21" s="41"/>
      <c r="N21" s="116"/>
      <c r="O21" s="104"/>
      <c r="P21" s="149"/>
      <c r="Q21" s="175" t="s">
        <v>66</v>
      </c>
      <c r="R21" s="176"/>
      <c r="S21" s="176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9"/>
      <c r="AG21" s="139"/>
      <c r="AH21" s="139"/>
      <c r="AI21" s="139"/>
      <c r="AJ21" s="139"/>
    </row>
    <row r="22" spans="1:36" s="140" customFormat="1" ht="21.75" customHeight="1">
      <c r="A22" s="136"/>
      <c r="B22" s="38" t="s">
        <v>53</v>
      </c>
      <c r="C22" s="129" t="s">
        <v>56</v>
      </c>
      <c r="D22" s="126" t="s">
        <v>57</v>
      </c>
      <c r="E22" s="130"/>
      <c r="F22" s="126"/>
      <c r="G22" s="126"/>
      <c r="H22" s="133"/>
      <c r="I22" s="41" t="str">
        <f>TEXT(I17,I17)</f>
        <v>+</v>
      </c>
      <c r="J22" s="41"/>
      <c r="K22" s="110"/>
      <c r="L22" s="104" t="str">
        <f>TEXT(L17,L17)</f>
        <v>+</v>
      </c>
      <c r="M22" s="41"/>
      <c r="N22" s="116"/>
      <c r="O22" s="104" t="str">
        <f>TEXT(O17,O17)</f>
        <v>+</v>
      </c>
      <c r="P22" s="149"/>
      <c r="Q22" s="173" t="s">
        <v>67</v>
      </c>
      <c r="R22" s="171"/>
      <c r="S22" s="170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9"/>
      <c r="AG22" s="139"/>
      <c r="AH22" s="139"/>
      <c r="AI22" s="139"/>
      <c r="AJ22" s="139"/>
    </row>
    <row r="23" spans="1:36" s="140" customFormat="1" ht="21.75" customHeight="1">
      <c r="A23" s="136"/>
      <c r="B23" s="38" t="s">
        <v>53</v>
      </c>
      <c r="C23" s="129" t="s">
        <v>56</v>
      </c>
      <c r="D23" s="126" t="s">
        <v>62</v>
      </c>
      <c r="E23" s="130"/>
      <c r="F23" s="126"/>
      <c r="G23" s="126"/>
      <c r="H23" s="133"/>
      <c r="I23" s="41"/>
      <c r="J23" s="41" t="str">
        <f>TEXT(J17,J17)</f>
        <v>+</v>
      </c>
      <c r="K23" s="110"/>
      <c r="L23" s="104"/>
      <c r="M23" s="41" t="str">
        <f>TEXT(M17,M17)</f>
        <v>+</v>
      </c>
      <c r="N23" s="116"/>
      <c r="O23" s="104"/>
      <c r="P23" s="149" t="str">
        <f>TEXT(P17,P17)</f>
        <v>+</v>
      </c>
      <c r="Q23" s="175" t="s">
        <v>68</v>
      </c>
      <c r="R23" s="176"/>
      <c r="S23" s="176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9"/>
      <c r="AG23" s="139"/>
      <c r="AH23" s="139"/>
      <c r="AI23" s="139"/>
      <c r="AJ23" s="139"/>
    </row>
    <row r="24" spans="1:36" s="140" customFormat="1" ht="21.75" customHeight="1">
      <c r="A24" s="136"/>
      <c r="B24" s="38"/>
      <c r="C24" s="129"/>
      <c r="D24" s="126"/>
      <c r="E24" s="130"/>
      <c r="F24" s="126"/>
      <c r="G24" s="126"/>
      <c r="H24" s="133"/>
      <c r="I24" s="41"/>
      <c r="J24" s="41"/>
      <c r="K24" s="110"/>
      <c r="L24" s="104"/>
      <c r="M24" s="41"/>
      <c r="N24" s="116"/>
      <c r="O24" s="104"/>
      <c r="P24" s="149"/>
      <c r="Q24" s="155"/>
      <c r="R24" s="171"/>
      <c r="S24" s="170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9"/>
      <c r="AG24" s="139"/>
      <c r="AH24" s="139"/>
      <c r="AI24" s="139"/>
      <c r="AJ24" s="139"/>
    </row>
    <row r="25" spans="1:36" s="140" customFormat="1" ht="21.75" customHeight="1" thickBot="1">
      <c r="A25" s="136"/>
      <c r="B25" s="38" t="s">
        <v>54</v>
      </c>
      <c r="C25" s="42" t="s">
        <v>44</v>
      </c>
      <c r="D25" s="100" t="s">
        <v>79</v>
      </c>
      <c r="E25" s="101">
        <f>ROUND(M5,-1)</f>
        <v>0</v>
      </c>
      <c r="F25" s="47" t="s">
        <v>83</v>
      </c>
      <c r="G25" s="142">
        <v>100</v>
      </c>
      <c r="H25" s="143" t="s">
        <v>24</v>
      </c>
      <c r="I25" s="41" t="str">
        <f>TEXT(I17,I17)</f>
        <v>+</v>
      </c>
      <c r="J25" s="41" t="str">
        <f>TEXT(J17,J17)</f>
        <v>+</v>
      </c>
      <c r="K25" s="110"/>
      <c r="L25" s="104" t="str">
        <f>TEXT(L17,L17)</f>
        <v>+</v>
      </c>
      <c r="M25" s="41" t="str">
        <f>TEXT(M17,M17)</f>
        <v>+</v>
      </c>
      <c r="N25" s="116"/>
      <c r="O25" s="104" t="str">
        <f>TEXT(O17,O17)</f>
        <v>+</v>
      </c>
      <c r="P25" s="149" t="str">
        <f>TEXT(P17,P17)</f>
        <v>+</v>
      </c>
      <c r="Q25" s="175" t="s">
        <v>69</v>
      </c>
      <c r="R25" s="176"/>
      <c r="S25" s="176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9"/>
      <c r="AG25" s="139"/>
      <c r="AH25" s="139"/>
      <c r="AI25" s="139"/>
      <c r="AJ25" s="139"/>
    </row>
    <row r="26" spans="1:36" s="140" customFormat="1" ht="21.75" customHeight="1">
      <c r="A26" s="136"/>
      <c r="B26" s="38"/>
      <c r="C26" s="51"/>
      <c r="D26" s="45"/>
      <c r="E26" s="134"/>
      <c r="F26" s="47"/>
      <c r="G26" s="48"/>
      <c r="H26" s="49"/>
      <c r="I26" s="41"/>
      <c r="J26" s="41"/>
      <c r="K26" s="110"/>
      <c r="L26" s="104"/>
      <c r="M26" s="41"/>
      <c r="N26" s="116"/>
      <c r="O26" s="104"/>
      <c r="P26" s="149"/>
      <c r="Q26" s="175" t="s">
        <v>70</v>
      </c>
      <c r="R26" s="176"/>
      <c r="S26" s="176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9"/>
      <c r="AG26" s="139"/>
      <c r="AH26" s="139"/>
      <c r="AI26" s="139"/>
      <c r="AJ26" s="139"/>
    </row>
    <row r="27" spans="1:36" s="140" customFormat="1" ht="21.75" customHeight="1">
      <c r="A27" s="136"/>
      <c r="B27" s="38"/>
      <c r="C27" s="51"/>
      <c r="D27" s="45"/>
      <c r="E27" s="43"/>
      <c r="F27" s="47"/>
      <c r="G27" s="48"/>
      <c r="H27" s="49"/>
      <c r="I27" s="41"/>
      <c r="J27" s="41"/>
      <c r="K27" s="110"/>
      <c r="L27" s="104"/>
      <c r="M27" s="41"/>
      <c r="N27" s="116"/>
      <c r="O27" s="104"/>
      <c r="P27" s="149"/>
      <c r="Q27" s="175" t="s">
        <v>71</v>
      </c>
      <c r="R27" s="176"/>
      <c r="S27" s="176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9"/>
      <c r="AG27" s="139"/>
      <c r="AH27" s="139"/>
      <c r="AI27" s="139"/>
      <c r="AJ27" s="139"/>
    </row>
    <row r="28" spans="1:36" s="140" customFormat="1" ht="21.75" customHeight="1" thickBot="1">
      <c r="A28" s="136"/>
      <c r="B28" s="38" t="s">
        <v>55</v>
      </c>
      <c r="C28" s="51" t="s">
        <v>58</v>
      </c>
      <c r="D28" s="100" t="s">
        <v>32</v>
      </c>
      <c r="E28" s="135"/>
      <c r="F28" s="47" t="s">
        <v>45</v>
      </c>
      <c r="G28" s="48">
        <v>500</v>
      </c>
      <c r="H28" s="49" t="s">
        <v>24</v>
      </c>
      <c r="I28" s="41" t="str">
        <f>TEXT(I17,I17)</f>
        <v>+</v>
      </c>
      <c r="J28" s="41"/>
      <c r="K28" s="110"/>
      <c r="L28" s="104" t="str">
        <f>TEXT(L17,L17)</f>
        <v>+</v>
      </c>
      <c r="M28" s="41"/>
      <c r="N28" s="116"/>
      <c r="O28" s="104" t="str">
        <f>TEXT(O17,O17)</f>
        <v>+</v>
      </c>
      <c r="P28" s="149"/>
      <c r="Q28" s="175" t="s">
        <v>72</v>
      </c>
      <c r="R28" s="176"/>
      <c r="S28" s="176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9"/>
      <c r="AG28" s="139"/>
      <c r="AH28" s="139"/>
      <c r="AI28" s="139"/>
      <c r="AJ28" s="139"/>
    </row>
    <row r="29" spans="1:36" s="140" customFormat="1" ht="21.75" customHeight="1">
      <c r="A29" s="136"/>
      <c r="B29" s="38"/>
      <c r="C29" s="51"/>
      <c r="D29" s="122"/>
      <c r="E29" s="125"/>
      <c r="F29" s="122"/>
      <c r="G29" s="123"/>
      <c r="H29" s="124"/>
      <c r="I29" s="41"/>
      <c r="J29" s="41"/>
      <c r="K29" s="110"/>
      <c r="L29" s="104"/>
      <c r="M29" s="41"/>
      <c r="N29" s="116"/>
      <c r="O29" s="104"/>
      <c r="P29" s="149"/>
      <c r="Q29" s="175" t="s">
        <v>73</v>
      </c>
      <c r="R29" s="176"/>
      <c r="S29" s="176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9"/>
      <c r="AG29" s="139"/>
      <c r="AH29" s="139"/>
      <c r="AI29" s="139"/>
      <c r="AJ29" s="139"/>
    </row>
    <row r="30" spans="1:36" s="140" customFormat="1" ht="14.25" customHeight="1">
      <c r="A30" s="136"/>
      <c r="B30" s="38"/>
      <c r="C30" s="51"/>
      <c r="D30" s="122"/>
      <c r="E30" s="121"/>
      <c r="F30" s="122"/>
      <c r="G30" s="123"/>
      <c r="H30" s="124"/>
      <c r="I30" s="41"/>
      <c r="J30" s="41"/>
      <c r="K30" s="110"/>
      <c r="L30" s="104"/>
      <c r="M30" s="41"/>
      <c r="N30" s="116"/>
      <c r="O30" s="104"/>
      <c r="P30" s="149"/>
      <c r="Q30" s="174"/>
      <c r="R30" s="171"/>
      <c r="S30" s="170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9"/>
      <c r="AG30" s="139"/>
      <c r="AH30" s="139"/>
      <c r="AI30" s="139"/>
      <c r="AJ30" s="139"/>
    </row>
    <row r="31" spans="1:36" s="140" customFormat="1" ht="21.75" customHeight="1">
      <c r="A31" s="136"/>
      <c r="B31" s="38" t="s">
        <v>63</v>
      </c>
      <c r="C31" s="51" t="s">
        <v>78</v>
      </c>
      <c r="D31" s="131" t="s">
        <v>50</v>
      </c>
      <c r="E31" s="132" t="s">
        <v>25</v>
      </c>
      <c r="F31" s="122"/>
      <c r="G31" s="123"/>
      <c r="H31" s="124"/>
      <c r="I31" s="41" t="str">
        <f>TEXT(I17,I17)</f>
        <v>+</v>
      </c>
      <c r="J31" s="41" t="str">
        <f>TEXT(J17,J17)</f>
        <v>+</v>
      </c>
      <c r="K31" s="110"/>
      <c r="L31" s="104" t="str">
        <f>TEXT(L17,L17)</f>
        <v>+</v>
      </c>
      <c r="M31" s="41" t="str">
        <f>TEXT(M17,M17)</f>
        <v>+</v>
      </c>
      <c r="N31" s="116"/>
      <c r="O31" s="104" t="str">
        <f>TEXT(O17,O17)</f>
        <v>+</v>
      </c>
      <c r="P31" s="149" t="str">
        <f>TEXT(P17,P17)</f>
        <v>+</v>
      </c>
      <c r="Q31" s="175" t="s">
        <v>74</v>
      </c>
      <c r="R31" s="176"/>
      <c r="S31" s="176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9"/>
      <c r="AG31" s="139"/>
      <c r="AH31" s="139"/>
      <c r="AI31" s="139"/>
      <c r="AJ31" s="139"/>
    </row>
    <row r="32" spans="1:36" s="140" customFormat="1" ht="21.75" customHeight="1">
      <c r="A32" s="136"/>
      <c r="B32" s="38"/>
      <c r="C32" s="51"/>
      <c r="D32" s="47"/>
      <c r="E32" s="43"/>
      <c r="F32" s="47"/>
      <c r="G32" s="48"/>
      <c r="H32" s="49"/>
      <c r="I32" s="41"/>
      <c r="J32" s="41"/>
      <c r="K32" s="110"/>
      <c r="L32" s="104"/>
      <c r="M32" s="41"/>
      <c r="N32" s="116"/>
      <c r="O32" s="104"/>
      <c r="P32" s="149"/>
      <c r="Q32" s="175" t="s">
        <v>75</v>
      </c>
      <c r="R32" s="176"/>
      <c r="S32" s="176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9"/>
      <c r="AG32" s="139"/>
      <c r="AH32" s="139"/>
      <c r="AI32" s="139"/>
      <c r="AJ32" s="139"/>
    </row>
    <row r="33" spans="1:36" s="140" customFormat="1" ht="21.75" customHeight="1">
      <c r="A33" s="136"/>
      <c r="B33" s="38"/>
      <c r="C33" s="51"/>
      <c r="D33" s="45"/>
      <c r="E33" s="46"/>
      <c r="F33" s="47"/>
      <c r="G33" s="48"/>
      <c r="H33" s="49"/>
      <c r="I33" s="50"/>
      <c r="J33" s="50"/>
      <c r="K33" s="110"/>
      <c r="L33" s="38"/>
      <c r="M33" s="50"/>
      <c r="N33" s="116"/>
      <c r="O33" s="38"/>
      <c r="P33" s="147"/>
      <c r="Q33" s="175" t="s">
        <v>76</v>
      </c>
      <c r="R33" s="176"/>
      <c r="S33" s="176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9"/>
      <c r="AG33" s="139"/>
      <c r="AH33" s="139"/>
      <c r="AI33" s="139"/>
      <c r="AJ33" s="139"/>
    </row>
    <row r="34" spans="1:36" s="140" customFormat="1" ht="21.75" customHeight="1">
      <c r="A34" s="136"/>
      <c r="B34" s="38"/>
      <c r="C34" s="52"/>
      <c r="D34" s="53"/>
      <c r="E34" s="54"/>
      <c r="F34" s="47"/>
      <c r="G34" s="48"/>
      <c r="H34" s="49"/>
      <c r="I34" s="55"/>
      <c r="J34" s="55"/>
      <c r="K34" s="110"/>
      <c r="L34" s="105"/>
      <c r="M34" s="55"/>
      <c r="N34" s="116"/>
      <c r="O34" s="105"/>
      <c r="P34" s="150"/>
      <c r="Q34" s="175" t="s">
        <v>77</v>
      </c>
      <c r="R34" s="176"/>
      <c r="S34" s="176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9"/>
      <c r="AG34" s="139"/>
      <c r="AH34" s="139"/>
      <c r="AI34" s="139"/>
      <c r="AJ34" s="139"/>
    </row>
    <row r="35" spans="1:36" s="140" customFormat="1" ht="21.75" customHeight="1" thickBot="1">
      <c r="A35" s="136"/>
      <c r="B35" s="190" t="s">
        <v>1</v>
      </c>
      <c r="C35" s="191"/>
      <c r="D35" s="192"/>
      <c r="E35" s="192"/>
      <c r="F35" s="192"/>
      <c r="G35" s="192"/>
      <c r="H35" s="193"/>
      <c r="I35" s="56" t="s">
        <v>59</v>
      </c>
      <c r="J35" s="56" t="s">
        <v>61</v>
      </c>
      <c r="K35" s="110"/>
      <c r="L35" s="56" t="s">
        <v>59</v>
      </c>
      <c r="M35" s="56" t="s">
        <v>60</v>
      </c>
      <c r="N35" s="116"/>
      <c r="O35" s="56" t="s">
        <v>59</v>
      </c>
      <c r="P35" s="151" t="s">
        <v>60</v>
      </c>
      <c r="Q35" s="174"/>
      <c r="R35" s="171"/>
      <c r="S35" s="170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9"/>
      <c r="AG35" s="139"/>
      <c r="AH35" s="139"/>
      <c r="AI35" s="139"/>
      <c r="AJ35" s="139"/>
    </row>
    <row r="36" spans="1:38" ht="10.5" customHeight="1" thickTop="1">
      <c r="A36" s="10"/>
      <c r="B36" s="10"/>
      <c r="C36" s="10"/>
      <c r="D36" s="57"/>
      <c r="E36" s="58"/>
      <c r="F36" s="10"/>
      <c r="G36" s="59"/>
      <c r="H36" s="57"/>
      <c r="I36" s="44"/>
      <c r="J36" s="44"/>
      <c r="K36" s="44"/>
      <c r="L36" s="10"/>
      <c r="M36" s="27"/>
      <c r="N36" s="10"/>
      <c r="O36" s="44"/>
      <c r="P36" s="44"/>
      <c r="Q36" s="44"/>
      <c r="R36" s="10"/>
      <c r="S36" s="10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I36" s="29"/>
      <c r="AJ36" s="29"/>
      <c r="AK36" s="29"/>
      <c r="AL36" s="29"/>
    </row>
  </sheetData>
  <sheetProtection sheet="1"/>
  <mergeCells count="43">
    <mergeCell ref="P3:R3"/>
    <mergeCell ref="D3:F3"/>
    <mergeCell ref="G3:H3"/>
    <mergeCell ref="I3:L3"/>
    <mergeCell ref="M3:O3"/>
    <mergeCell ref="G17:H17"/>
    <mergeCell ref="G10:H10"/>
    <mergeCell ref="I12:J12"/>
    <mergeCell ref="L12:M12"/>
    <mergeCell ref="C4:C5"/>
    <mergeCell ref="G4:H4"/>
    <mergeCell ref="G5:H5"/>
    <mergeCell ref="D4:F4"/>
    <mergeCell ref="D5:F5"/>
    <mergeCell ref="G6:H6"/>
    <mergeCell ref="C6:C7"/>
    <mergeCell ref="D7:F7"/>
    <mergeCell ref="D6:F6"/>
    <mergeCell ref="B35:H35"/>
    <mergeCell ref="D12:E12"/>
    <mergeCell ref="G12:H12"/>
    <mergeCell ref="G13:H13"/>
    <mergeCell ref="D14:E14"/>
    <mergeCell ref="G14:H14"/>
    <mergeCell ref="D17:F17"/>
    <mergeCell ref="G15:H15"/>
    <mergeCell ref="Q28:S28"/>
    <mergeCell ref="Q29:S29"/>
    <mergeCell ref="C8:C9"/>
    <mergeCell ref="D8:E9"/>
    <mergeCell ref="F8:F9"/>
    <mergeCell ref="G9:H9"/>
    <mergeCell ref="G16:H16"/>
    <mergeCell ref="Q31:S31"/>
    <mergeCell ref="Q32:S32"/>
    <mergeCell ref="Q33:S33"/>
    <mergeCell ref="Q34:S34"/>
    <mergeCell ref="O12:P12"/>
    <mergeCell ref="Q21:S21"/>
    <mergeCell ref="Q23:S23"/>
    <mergeCell ref="Q25:S25"/>
    <mergeCell ref="Q26:S26"/>
    <mergeCell ref="Q27:S27"/>
  </mergeCells>
  <conditionalFormatting sqref="I35:N35">
    <cfRule type="cellIs" priority="8" dxfId="5" operator="equal" stopIfTrue="1">
      <formula>"実施"</formula>
    </cfRule>
  </conditionalFormatting>
  <conditionalFormatting sqref="I25:P34 I18:N24">
    <cfRule type="cellIs" priority="9" dxfId="0" operator="equal" stopIfTrue="1">
      <formula>"+"</formula>
    </cfRule>
  </conditionalFormatting>
  <conditionalFormatting sqref="R9">
    <cfRule type="cellIs" priority="12" dxfId="0" operator="equal" stopIfTrue="1">
      <formula>"男"</formula>
    </cfRule>
  </conditionalFormatting>
  <conditionalFormatting sqref="O35:P35">
    <cfRule type="cellIs" priority="1" dxfId="5" operator="equal" stopIfTrue="1">
      <formula>"実施"</formula>
    </cfRule>
  </conditionalFormatting>
  <conditionalFormatting sqref="O18:P24">
    <cfRule type="cellIs" priority="3" dxfId="0" operator="equal" stopIfTrue="1">
      <formula>"+"</formula>
    </cfRule>
  </conditionalFormatting>
  <dataValidations count="3">
    <dataValidation type="list" allowBlank="1" showInputMessage="1" showErrorMessage="1" sqref="B35:H35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J17 L17:M17 O17:P17">
      <formula1>"+"</formula1>
    </dataValidation>
    <dataValidation type="list" allowBlank="1" showInputMessage="1" showErrorMessage="1" sqref="I14:J14 L14:M14 O14:P14">
      <formula1>"100%,80%,60%, ,"</formula1>
    </dataValidation>
  </dataValidations>
  <printOptions/>
  <pageMargins left="0.35433070866141736" right="0.3937007874015748" top="0.2" bottom="0.59" header="0.2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2016-07-22T08:31:43Z</cp:lastPrinted>
  <dcterms:created xsi:type="dcterms:W3CDTF">2009-01-12T12:15:40Z</dcterms:created>
  <dcterms:modified xsi:type="dcterms:W3CDTF">2020-10-14T04:52:45Z</dcterms:modified>
  <cp:category/>
  <cp:version/>
  <cp:contentType/>
  <cp:contentStatus/>
</cp:coreProperties>
</file>