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170" windowHeight="6480" tabRatio="823" activeTab="0"/>
  </bookViews>
  <sheets>
    <sheet name="S-1+lowdoseCDDP+radiation療法" sheetId="1" r:id="rId1"/>
  </sheets>
  <definedNames>
    <definedName name="_xlnm.Print_Area" localSheetId="0">'S-1+lowdoseCDDP+radiation療法'!$A$1:$S$155</definedName>
    <definedName name="Z_5AF54F3A_B2B8_471F_9DC3_488F93E85E4A_.wvu.Cols" localSheetId="0" hidden="1">'S-1+lowdoseCDDP+radiation療法'!$T:$IV</definedName>
    <definedName name="Z_5AF54F3A_B2B8_471F_9DC3_488F93E85E4A_.wvu.FilterData" localSheetId="0" hidden="1">'S-1+lowdoseCDDP+radiation療法'!$M$4:$O$5</definedName>
    <definedName name="Z_5AF54F3A_B2B8_471F_9DC3_488F93E85E4A_.wvu.PrintArea" localSheetId="0" hidden="1">'S-1+lowdoseCDDP+radiation療法'!$A$1:$S$65</definedName>
    <definedName name="Z_5AF54F3A_B2B8_471F_9DC3_488F93E85E4A_.wvu.Rows" localSheetId="0" hidden="1">'S-1+lowdoseCDDP+radiation療法'!#REF!,'S-1+lowdoseCDDP+radiation療法'!#REF!</definedName>
    <definedName name="Z_6FE1FD3C_2396_4D4A_9A08_E4DD022E692A_.wvu.Cols" localSheetId="0" hidden="1">'S-1+lowdoseCDDP+radiation療法'!$T:$IV</definedName>
    <definedName name="Z_6FE1FD3C_2396_4D4A_9A08_E4DD022E692A_.wvu.FilterData" localSheetId="0" hidden="1">'S-1+lowdoseCDDP+radiation療法'!$M$4:$O$5</definedName>
    <definedName name="Z_6FE1FD3C_2396_4D4A_9A08_E4DD022E692A_.wvu.PrintArea" localSheetId="0" hidden="1">'S-1+lowdoseCDDP+radiation療法'!$A:$S</definedName>
    <definedName name="Z_6FE1FD3C_2396_4D4A_9A08_E4DD022E692A_.wvu.Rows" localSheetId="0" hidden="1">'S-1+lowdoseCDDP+radiation療法'!#REF!,'S-1+lowdoseCDDP+radiation療法'!#REF!</definedName>
  </definedNames>
  <calcPr fullCalcOnLoad="1"/>
</workbook>
</file>

<file path=xl/sharedStrings.xml><?xml version="1.0" encoding="utf-8"?>
<sst xmlns="http://schemas.openxmlformats.org/spreadsheetml/2006/main" count="442" uniqueCount="124">
  <si>
    <t>患者情報</t>
  </si>
  <si>
    <t>以上　末梢静脈より</t>
  </si>
  <si>
    <t>1.5㎡以上</t>
  </si>
  <si>
    <t>1.25㎡未満</t>
  </si>
  <si>
    <t>日付</t>
  </si>
  <si>
    <t>day1</t>
  </si>
  <si>
    <t>CDDP</t>
  </si>
  <si>
    <t>S-1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</si>
  <si>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</si>
  <si>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</si>
  <si>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</si>
  <si>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</si>
  <si>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</si>
  <si>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</si>
  <si>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</si>
  <si>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</si>
  <si>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</si>
  <si>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</si>
  <si>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年齢</t>
  </si>
  <si>
    <t>&lt;&lt;SYAGE&gt;&gt;</t>
  </si>
  <si>
    <t>患者名（カタカナ）</t>
  </si>
  <si>
    <t>&lt;&lt;ORIBP_KANA&gt;&gt;</t>
  </si>
  <si>
    <t>CDDP</t>
  </si>
  <si>
    <t>PS</t>
  </si>
  <si>
    <t>S-1</t>
  </si>
  <si>
    <t>p.o.</t>
  </si>
  <si>
    <t>身長</t>
  </si>
  <si>
    <t>cm</t>
  </si>
  <si>
    <t>生年月日(西暦)</t>
  </si>
  <si>
    <t>&lt;&lt;ORIBP_BIRTHDAY&gt;&gt;</t>
  </si>
  <si>
    <t>&lt;&lt;ORIBP_SEX&gt;&gt;</t>
  </si>
  <si>
    <t>S-1体表面積（㎡）</t>
  </si>
  <si>
    <t>1.5㎡～1.25㎡</t>
  </si>
  <si>
    <t>体重</t>
  </si>
  <si>
    <t>kg</t>
  </si>
  <si>
    <r>
      <t>*CDDP体表面積=(身長cm)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</si>
  <si>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</si>
  <si>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</si>
  <si>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*S-1体表面積=(身長cm)</t>
    </r>
    <r>
      <rPr>
        <vertAlign val="superscript"/>
        <sz val="9"/>
        <color indexed="8"/>
        <rFont val="ＭＳ Ｐゴシック"/>
        <family val="3"/>
      </rPr>
      <t>0.663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0.444</t>
    </r>
    <r>
      <rPr>
        <sz val="9"/>
        <color indexed="8"/>
        <rFont val="ＭＳ Ｐゴシック"/>
        <family val="3"/>
      </rPr>
      <t>x0.008883</t>
    </r>
  </si>
  <si>
    <t>使用目的</t>
  </si>
  <si>
    <t>ｻｲｸﾙ数</t>
  </si>
  <si>
    <t>評価病変</t>
  </si>
  <si>
    <t>line</t>
  </si>
  <si>
    <t>量(%)</t>
  </si>
  <si>
    <t>指示Dr</t>
  </si>
  <si>
    <t>&lt;&lt;SYUSRNAME&gt;&gt;</t>
  </si>
  <si>
    <t>監査</t>
  </si>
  <si>
    <t>投与順/投与時間(投与法)</t>
  </si>
  <si>
    <t>注射処方</t>
  </si>
  <si>
    <t>実施確定印</t>
  </si>
  <si>
    <t>①</t>
  </si>
  <si>
    <t>mg＋生食</t>
  </si>
  <si>
    <t>ml</t>
  </si>
  <si>
    <t>mg2×朝,夕食後内服中</t>
  </si>
  <si>
    <t>day2</t>
  </si>
  <si>
    <t>day3</t>
  </si>
  <si>
    <t>day4</t>
  </si>
  <si>
    <t>day5</t>
  </si>
  <si>
    <t>day6</t>
  </si>
  <si>
    <t>day7</t>
  </si>
  <si>
    <t>+</t>
  </si>
  <si>
    <t>&lt;&lt;DYTODAY&gt;&gt;</t>
  </si>
  <si>
    <t>&lt;&lt;OREVF_A&gt;&gt;</t>
  </si>
  <si>
    <t>+</t>
  </si>
  <si>
    <t>&lt;&lt;ORIBP_KANJI&gt;&gt;</t>
  </si>
  <si>
    <t>ｼｽﾌﾟﾗﾁﾝ</t>
  </si>
  <si>
    <t>30分側管  (点滴静注)</t>
  </si>
  <si>
    <t>30分側管 (点滴静注)</t>
  </si>
  <si>
    <t>μg　１A</t>
  </si>
  <si>
    <t>皮下注</t>
  </si>
  <si>
    <t>②</t>
  </si>
  <si>
    <t>③</t>
  </si>
  <si>
    <t>ﾗｲﾝ内ﾌﾗｯｼｭ用</t>
  </si>
  <si>
    <t>ｱﾝｻｰ</t>
  </si>
  <si>
    <t>生食　　50ml</t>
  </si>
  <si>
    <t>放射線治療中</t>
  </si>
  <si>
    <t>週2回ｱﾝｻｰ1A皮下注</t>
  </si>
  <si>
    <t>day8</t>
  </si>
  <si>
    <t>day9</t>
  </si>
  <si>
    <t>day10</t>
  </si>
  <si>
    <t>day11</t>
  </si>
  <si>
    <t>day12</t>
  </si>
  <si>
    <t>day13</t>
  </si>
  <si>
    <t>day14</t>
  </si>
  <si>
    <t>day15</t>
  </si>
  <si>
    <t>day16</t>
  </si>
  <si>
    <t>day17</t>
  </si>
  <si>
    <t>day18</t>
  </si>
  <si>
    <t>day19</t>
  </si>
  <si>
    <t>day20</t>
  </si>
  <si>
    <t>day21</t>
  </si>
  <si>
    <t>1～21</t>
  </si>
  <si>
    <t>1~5,8~12,15~19</t>
  </si>
  <si>
    <t>1～21</t>
  </si>
  <si>
    <t>手術時期の決定には、</t>
  </si>
  <si>
    <t>好中球、血小板が正常値の範囲内に回復していること</t>
  </si>
  <si>
    <t>最終化学療法日から2週間以上の期間はおくこと</t>
  </si>
  <si>
    <t>day22</t>
  </si>
  <si>
    <t>day23</t>
  </si>
  <si>
    <t>day24</t>
  </si>
  <si>
    <t>day25</t>
  </si>
  <si>
    <t>day26</t>
  </si>
  <si>
    <t>day27</t>
  </si>
  <si>
    <t>day28</t>
  </si>
  <si>
    <t>Radiation 2Gy/Fr</t>
  </si>
  <si>
    <t>total 40Gy</t>
  </si>
  <si>
    <t>Radiation 2Gy/Fr</t>
  </si>
  <si>
    <t>total 40Gy</t>
  </si>
  <si>
    <t>1，15，29</t>
  </si>
  <si>
    <t>1～28</t>
  </si>
  <si>
    <t>day29</t>
  </si>
  <si>
    <r>
      <t>注射薬･指示処方箋(内科･外科/胃癌化学療法)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</si>
  <si>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ｴｽﾜﾝﾀｲﾎｳ</t>
  </si>
  <si>
    <t>胃癌１-18:CRT（TSLDR療法）(6週毎)</t>
  </si>
  <si>
    <t>No1</t>
  </si>
  <si>
    <t>No2</t>
  </si>
  <si>
    <t>No3</t>
  </si>
  <si>
    <t>No4</t>
  </si>
  <si>
    <t>No5</t>
  </si>
  <si>
    <t>ｴｽﾜﾝﾀｲﾎｳ</t>
  </si>
  <si>
    <t>ｴｽﾜﾝﾀｲﾎｳ</t>
  </si>
  <si>
    <t xml:space="preserve">ｸﾞﾗﾆｾﾄﾛﾝ 3mg/50ml + ﾃﾞｷｻｰﾄ 1.65mg </t>
  </si>
  <si>
    <t>ｸﾞﾗﾆｾﾄﾛﾝ 3mg/50ml + ﾃﾞｷｻｰﾄ 1.65mg</t>
  </si>
  <si>
    <t xml:space="preserve">ｸﾞﾗﾆｾﾄﾛﾝ 3mg/50ml + ﾃﾞｷｻｰﾄ 6.6mg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</si>
</sst>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8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176" fontId="28" fillId="0" borderId="28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>
      <alignment horizontal="right" vertical="center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vertical="center"/>
    </xf>
    <xf numFmtId="176" fontId="10" fillId="0" borderId="39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right" vertical="center"/>
    </xf>
    <xf numFmtId="176" fontId="1" fillId="33" borderId="42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76" fontId="28" fillId="0" borderId="31" xfId="0" applyNumberFormat="1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5" fillId="0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25" fillId="0" borderId="4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0" fillId="35" borderId="37" xfId="0" applyNumberFormat="1" applyFill="1" applyBorder="1" applyAlignment="1">
      <alignment horizontal="center" vertical="center"/>
    </xf>
    <xf numFmtId="0" fontId="0" fillId="35" borderId="47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176" fontId="64" fillId="0" borderId="31" xfId="0" applyNumberFormat="1" applyFont="1" applyFill="1" applyBorder="1" applyAlignment="1" applyProtection="1">
      <alignment vertical="center"/>
      <protection locked="0"/>
    </xf>
    <xf numFmtId="179" fontId="5" fillId="34" borderId="32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9" fontId="5" fillId="35" borderId="0" xfId="0" applyNumberFormat="1" applyFont="1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0" fillId="35" borderId="52" xfId="0" applyFill="1" applyBorder="1" applyAlignment="1" applyProtection="1">
      <alignment vertical="center"/>
      <protection locked="0"/>
    </xf>
    <xf numFmtId="0" fontId="10" fillId="35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179" fontId="5" fillId="35" borderId="52" xfId="0" applyNumberFormat="1" applyFont="1" applyFill="1" applyBorder="1" applyAlignment="1" applyProtection="1">
      <alignment vertical="center" shrinkToFit="1"/>
      <protection locked="0"/>
    </xf>
    <xf numFmtId="9" fontId="26" fillId="35" borderId="52" xfId="0" applyNumberFormat="1" applyFont="1" applyFill="1" applyBorder="1" applyAlignment="1" applyProtection="1">
      <alignment vertical="center"/>
      <protection locked="0"/>
    </xf>
    <xf numFmtId="0" fontId="18" fillId="35" borderId="52" xfId="0" applyFont="1" applyFill="1" applyBorder="1" applyAlignment="1" applyProtection="1">
      <alignment vertical="center" shrinkToFit="1"/>
      <protection locked="0"/>
    </xf>
    <xf numFmtId="0" fontId="5" fillId="35" borderId="52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5" fillId="0" borderId="39" xfId="0" applyFont="1" applyFill="1" applyBorder="1" applyAlignment="1">
      <alignment horizontal="right" vertical="center" shrinkToFit="1"/>
    </xf>
    <xf numFmtId="0" fontId="0" fillId="0" borderId="33" xfId="0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vertical="center" shrinkToFit="1"/>
      <protection locked="0"/>
    </xf>
    <xf numFmtId="0" fontId="5" fillId="0" borderId="54" xfId="0" applyFont="1" applyFill="1" applyBorder="1" applyAlignment="1" applyProtection="1">
      <alignment horizontal="left" vertical="center"/>
      <protection locked="0"/>
    </xf>
    <xf numFmtId="176" fontId="5" fillId="0" borderId="54" xfId="0" applyNumberFormat="1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176" fontId="5" fillId="0" borderId="28" xfId="0" applyNumberFormat="1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vertical="center" shrinkToFit="1"/>
      <protection locked="0"/>
    </xf>
    <xf numFmtId="0" fontId="5" fillId="0" borderId="55" xfId="0" applyFont="1" applyFill="1" applyBorder="1" applyAlignment="1" applyProtection="1">
      <alignment horizontal="left" vertical="center"/>
      <protection locked="0"/>
    </xf>
    <xf numFmtId="176" fontId="5" fillId="0" borderId="55" xfId="0" applyNumberFormat="1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0" fontId="65" fillId="32" borderId="0" xfId="0" applyFont="1" applyFill="1" applyAlignment="1">
      <alignment vertical="center"/>
    </xf>
    <xf numFmtId="0" fontId="10" fillId="34" borderId="56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5" fillId="35" borderId="0" xfId="0" applyFont="1" applyFill="1" applyBorder="1" applyAlignment="1" applyProtection="1">
      <alignment vertical="center" wrapText="1"/>
      <protection locked="0"/>
    </xf>
    <xf numFmtId="0" fontId="24" fillId="35" borderId="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46" xfId="0" applyFont="1" applyBorder="1" applyAlignment="1">
      <alignment vertical="center" shrinkToFit="1"/>
    </xf>
    <xf numFmtId="0" fontId="1" fillId="0" borderId="59" xfId="0" applyFont="1" applyBorder="1" applyAlignment="1">
      <alignment vertical="center" shrinkToFit="1"/>
    </xf>
    <xf numFmtId="0" fontId="5" fillId="0" borderId="43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34" borderId="45" xfId="0" applyFont="1" applyFill="1" applyBorder="1" applyAlignment="1" applyProtection="1">
      <alignment vertical="center" shrinkToFit="1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176" fontId="25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57" xfId="0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25" fillId="34" borderId="46" xfId="0" applyFont="1" applyFill="1" applyBorder="1" applyAlignment="1" applyProtection="1">
      <alignment horizontal="center" vertical="center"/>
      <protection locked="0"/>
    </xf>
    <xf numFmtId="0" fontId="24" fillId="34" borderId="6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64" xfId="0" applyFont="1" applyFill="1" applyBorder="1" applyAlignment="1" applyProtection="1">
      <alignment horizontal="center" vertical="center" shrinkToFit="1"/>
      <protection locked="0"/>
    </xf>
    <xf numFmtId="0" fontId="9" fillId="33" borderId="5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12" fillId="0" borderId="32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1" fillId="34" borderId="68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176" fontId="5" fillId="0" borderId="43" xfId="0" applyNumberFormat="1" applyFont="1" applyFill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7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63" xfId="0" applyBorder="1" applyAlignment="1">
      <alignment vertical="center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10" fillId="0" borderId="49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8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4964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" name="Line 11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" name="Line 12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94964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" name="Line 17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6" name="Line 18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94964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8" name="Line 23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9" name="Line 24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94964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1" name="Line 29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2" name="Line 30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94964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4" name="Line 35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5" name="Line 36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6" name="Line 11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8" name="Line 23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9" name="Line 29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0" name="Line 35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5"/>
  <sheetViews>
    <sheetView tabSelected="1" zoomScalePageLayoutView="0" workbookViewId="0" topLeftCell="A130">
      <selection activeCell="D144" sqref="D144"/>
    </sheetView>
  </sheetViews>
  <sheetFormatPr defaultColWidth="0" defaultRowHeight="18" customHeight="1"/>
  <cols>
    <col min="1" max="1" width="1.421875" style="44" customWidth="1"/>
    <col min="2" max="2" width="2.8515625" style="44" customWidth="1"/>
    <col min="3" max="3" width="20.57421875" style="44" customWidth="1"/>
    <col min="4" max="4" width="11.00390625" style="44" customWidth="1"/>
    <col min="5" max="5" width="8.8515625" style="74" customWidth="1"/>
    <col min="6" max="6" width="10.00390625" style="44" customWidth="1"/>
    <col min="7" max="7" width="6.421875" style="75" customWidth="1"/>
    <col min="8" max="8" width="5.421875" style="44" customWidth="1"/>
    <col min="9" max="9" width="7.57421875" style="44" customWidth="1"/>
    <col min="10" max="10" width="7.7109375" style="44" customWidth="1"/>
    <col min="11" max="18" width="7.57421875" style="44" customWidth="1"/>
    <col min="19" max="19" width="3.7109375" style="44" customWidth="1"/>
    <col min="20" max="20" width="3.7109375" style="42" hidden="1" customWidth="1"/>
    <col min="21" max="21" width="3.8515625" style="43" hidden="1" customWidth="1"/>
    <col min="22" max="22" width="4.7109375" style="42" hidden="1" customWidth="1"/>
    <col min="23" max="24" width="3.421875" style="42" hidden="1" customWidth="1"/>
    <col min="25" max="25" width="5.28125" style="42" hidden="1" customWidth="1"/>
    <col min="26" max="26" width="3.8515625" style="42" hidden="1" customWidth="1"/>
    <col min="27" max="27" width="5.28125" style="42" hidden="1" customWidth="1"/>
    <col min="28" max="28" width="4.7109375" style="42" hidden="1" customWidth="1"/>
    <col min="29" max="33" width="5.28125" style="42" hidden="1" customWidth="1"/>
    <col min="34" max="34" width="4.28125" style="42" hidden="1" customWidth="1"/>
    <col min="35" max="16384" width="0" style="44" hidden="1" customWidth="1"/>
  </cols>
  <sheetData>
    <row r="1" spans="1:34" ht="24">
      <c r="A1" s="2" t="s">
        <v>111</v>
      </c>
      <c r="B1" s="135"/>
      <c r="C1" s="1"/>
      <c r="D1" s="3"/>
      <c r="E1" s="4"/>
      <c r="F1" s="5"/>
      <c r="G1" s="6"/>
      <c r="H1" s="135"/>
      <c r="I1" s="7" t="s">
        <v>113</v>
      </c>
      <c r="J1" s="1"/>
      <c r="K1" s="1"/>
      <c r="L1" s="5"/>
      <c r="M1" s="5"/>
      <c r="N1" s="5"/>
      <c r="O1" s="7"/>
      <c r="P1" s="5"/>
      <c r="Q1" s="5"/>
      <c r="R1" s="163" t="s">
        <v>114</v>
      </c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0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8</v>
      </c>
      <c r="D3" s="177" t="s">
        <v>9</v>
      </c>
      <c r="E3" s="178"/>
      <c r="F3" s="179"/>
      <c r="G3" s="180"/>
      <c r="H3" s="181"/>
      <c r="I3" s="216" t="s">
        <v>10</v>
      </c>
      <c r="J3" s="217"/>
      <c r="K3" s="217"/>
      <c r="L3" s="218"/>
      <c r="M3" s="219" t="s">
        <v>11</v>
      </c>
      <c r="N3" s="220"/>
      <c r="O3" s="221"/>
      <c r="P3" s="222" t="s">
        <v>0</v>
      </c>
      <c r="Q3" s="223"/>
      <c r="R3" s="224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91" t="s">
        <v>12</v>
      </c>
      <c r="D4" s="225" t="s">
        <v>13</v>
      </c>
      <c r="E4" s="223"/>
      <c r="F4" s="224"/>
      <c r="G4" s="180"/>
      <c r="H4" s="181"/>
      <c r="I4" s="19" t="s">
        <v>14</v>
      </c>
      <c r="J4" s="20" t="s">
        <v>15</v>
      </c>
      <c r="K4" s="20" t="s">
        <v>16</v>
      </c>
      <c r="L4" s="21" t="s">
        <v>17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78"/>
      <c r="D5" s="226" t="s">
        <v>62</v>
      </c>
      <c r="E5" s="227"/>
      <c r="F5" s="228"/>
      <c r="G5" s="180"/>
      <c r="H5" s="181"/>
      <c r="I5" s="90" t="s">
        <v>22</v>
      </c>
      <c r="J5" s="91">
        <v>6</v>
      </c>
      <c r="K5" s="136" t="s">
        <v>92</v>
      </c>
      <c r="L5" s="92">
        <v>0.5</v>
      </c>
      <c r="M5" s="93">
        <f>R9*J5</f>
        <v>0</v>
      </c>
      <c r="N5" s="94">
        <f>M5*0.8</f>
        <v>0</v>
      </c>
      <c r="O5" s="95">
        <f>M5*0.6</f>
        <v>0</v>
      </c>
      <c r="P5" s="28" t="s">
        <v>18</v>
      </c>
      <c r="Q5" s="175" t="s">
        <v>19</v>
      </c>
      <c r="R5" s="176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91" t="s">
        <v>20</v>
      </c>
      <c r="D6" s="206" t="s">
        <v>21</v>
      </c>
      <c r="E6" s="207"/>
      <c r="F6" s="208"/>
      <c r="G6" s="180"/>
      <c r="H6" s="181"/>
      <c r="I6" s="114"/>
      <c r="J6" s="114"/>
      <c r="K6" s="114"/>
      <c r="L6" s="114"/>
      <c r="M6" s="114"/>
      <c r="N6" s="114"/>
      <c r="O6" s="115"/>
      <c r="P6" s="28" t="s">
        <v>23</v>
      </c>
      <c r="Q6" s="209"/>
      <c r="R6" s="210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78"/>
      <c r="D7" s="211" t="s">
        <v>64</v>
      </c>
      <c r="E7" s="212"/>
      <c r="F7" s="213"/>
      <c r="G7" s="180"/>
      <c r="H7" s="181"/>
      <c r="I7" s="84" t="s">
        <v>24</v>
      </c>
      <c r="J7" s="85">
        <v>80</v>
      </c>
      <c r="K7" s="85" t="s">
        <v>91</v>
      </c>
      <c r="L7" s="86" t="s">
        <v>25</v>
      </c>
      <c r="M7" s="76">
        <v>120</v>
      </c>
      <c r="N7" s="214" t="s">
        <v>2</v>
      </c>
      <c r="O7" s="215"/>
      <c r="P7" s="29" t="s">
        <v>26</v>
      </c>
      <c r="Q7" s="30" t="s">
        <v>27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 thickTop="1">
      <c r="A8" s="10"/>
      <c r="B8" s="10"/>
      <c r="C8" s="191" t="s">
        <v>28</v>
      </c>
      <c r="D8" s="193" t="s">
        <v>29</v>
      </c>
      <c r="E8" s="194"/>
      <c r="F8" s="196" t="s">
        <v>30</v>
      </c>
      <c r="G8" s="198"/>
      <c r="H8" s="199"/>
      <c r="I8" s="200" t="s">
        <v>31</v>
      </c>
      <c r="J8" s="201"/>
      <c r="K8" s="89">
        <f>POWER(R8,0.444)*POWER(R7,0.663)*88.83/10000</f>
        <v>0</v>
      </c>
      <c r="L8" s="87"/>
      <c r="M8" s="79">
        <v>100</v>
      </c>
      <c r="N8" s="202" t="s">
        <v>32</v>
      </c>
      <c r="O8" s="203"/>
      <c r="P8" s="29" t="s">
        <v>33</v>
      </c>
      <c r="Q8" s="30" t="s">
        <v>34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92"/>
      <c r="D9" s="195"/>
      <c r="E9" s="195"/>
      <c r="F9" s="197"/>
      <c r="G9" s="38" t="s">
        <v>35</v>
      </c>
      <c r="H9" s="10"/>
      <c r="I9" s="10"/>
      <c r="J9" s="82"/>
      <c r="K9" s="83"/>
      <c r="L9" s="82"/>
      <c r="M9" s="88">
        <v>80</v>
      </c>
      <c r="N9" s="204" t="s">
        <v>3</v>
      </c>
      <c r="O9" s="205"/>
      <c r="P9" s="32" t="s">
        <v>36</v>
      </c>
      <c r="Q9" s="33" t="s">
        <v>37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36"/>
      <c r="E10" s="36"/>
      <c r="F10" s="37"/>
      <c r="G10" s="38" t="s">
        <v>38</v>
      </c>
      <c r="H10" s="10"/>
      <c r="I10" s="10"/>
      <c r="J10" s="10"/>
      <c r="K10" s="10"/>
      <c r="L10" s="10"/>
      <c r="M10" s="10"/>
      <c r="N10" s="38"/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9"/>
      <c r="C11" s="40" t="s">
        <v>39</v>
      </c>
      <c r="D11" s="185"/>
      <c r="E11" s="186"/>
      <c r="F11" s="96"/>
      <c r="G11" s="187" t="s">
        <v>40</v>
      </c>
      <c r="H11" s="188"/>
      <c r="I11" s="164">
        <v>1</v>
      </c>
      <c r="J11" s="165"/>
      <c r="K11" s="165"/>
      <c r="L11" s="165"/>
      <c r="M11" s="165"/>
      <c r="N11" s="165"/>
      <c r="O11" s="166"/>
      <c r="P11" s="126"/>
      <c r="Q11" s="127"/>
      <c r="R11" s="128"/>
      <c r="S11" s="129"/>
      <c r="AH11" s="44"/>
    </row>
    <row r="12" spans="1:34" ht="15.75" customHeight="1">
      <c r="A12" s="10"/>
      <c r="B12" s="39"/>
      <c r="C12" s="45" t="s">
        <v>41</v>
      </c>
      <c r="D12" s="46"/>
      <c r="E12" s="47"/>
      <c r="F12" s="97"/>
      <c r="G12" s="169" t="s">
        <v>4</v>
      </c>
      <c r="H12" s="170"/>
      <c r="I12" s="48" t="s">
        <v>61</v>
      </c>
      <c r="J12" s="49" t="e">
        <f aca="true" t="shared" si="0" ref="J12:O12">I12+1</f>
        <v>#VALUE!</v>
      </c>
      <c r="K12" s="49" t="e">
        <f t="shared" si="0"/>
        <v>#VALUE!</v>
      </c>
      <c r="L12" s="49" t="e">
        <f t="shared" si="0"/>
        <v>#VALUE!</v>
      </c>
      <c r="M12" s="49" t="e">
        <f t="shared" si="0"/>
        <v>#VALUE!</v>
      </c>
      <c r="N12" s="49" t="e">
        <f t="shared" si="0"/>
        <v>#VALUE!</v>
      </c>
      <c r="O12" s="117" t="e">
        <f t="shared" si="0"/>
        <v>#VALUE!</v>
      </c>
      <c r="P12" s="130"/>
      <c r="Q12" s="124"/>
      <c r="R12" s="128"/>
      <c r="S12" s="129"/>
      <c r="T12" s="43"/>
      <c r="U12" s="42"/>
      <c r="AH12" s="44"/>
    </row>
    <row r="13" spans="1:34" ht="15.75" customHeight="1" thickBot="1">
      <c r="A13" s="10"/>
      <c r="B13" s="39"/>
      <c r="C13" s="111" t="s">
        <v>42</v>
      </c>
      <c r="D13" s="189"/>
      <c r="E13" s="190"/>
      <c r="F13" s="50"/>
      <c r="G13" s="169" t="s">
        <v>43</v>
      </c>
      <c r="H13" s="170"/>
      <c r="I13" s="51">
        <v>1</v>
      </c>
      <c r="J13" s="51">
        <v>1</v>
      </c>
      <c r="K13" s="51">
        <v>1</v>
      </c>
      <c r="L13" s="51">
        <v>1</v>
      </c>
      <c r="M13" s="51">
        <v>1</v>
      </c>
      <c r="N13" s="51">
        <v>1</v>
      </c>
      <c r="O13" s="118">
        <v>1</v>
      </c>
      <c r="P13" s="131"/>
      <c r="Q13" s="167"/>
      <c r="R13" s="128"/>
      <c r="S13" s="129"/>
      <c r="T13" s="43"/>
      <c r="U13" s="42"/>
      <c r="AH13" s="44"/>
    </row>
    <row r="14" spans="1:34" ht="15.75" customHeight="1" thickTop="1">
      <c r="A14" s="10"/>
      <c r="B14" s="39"/>
      <c r="C14" s="112"/>
      <c r="D14" s="113"/>
      <c r="E14" s="113"/>
      <c r="F14" s="50"/>
      <c r="G14" s="169" t="s">
        <v>44</v>
      </c>
      <c r="H14" s="170"/>
      <c r="I14" s="52" t="s">
        <v>45</v>
      </c>
      <c r="J14" s="52" t="s">
        <v>45</v>
      </c>
      <c r="K14" s="52" t="s">
        <v>45</v>
      </c>
      <c r="L14" s="52" t="s">
        <v>45</v>
      </c>
      <c r="M14" s="52" t="s">
        <v>45</v>
      </c>
      <c r="N14" s="52" t="s">
        <v>45</v>
      </c>
      <c r="O14" s="119" t="s">
        <v>45</v>
      </c>
      <c r="P14" s="132"/>
      <c r="Q14" s="168"/>
      <c r="R14" s="128"/>
      <c r="S14" s="129"/>
      <c r="T14" s="43"/>
      <c r="U14" s="42"/>
      <c r="AH14" s="44"/>
    </row>
    <row r="15" spans="1:34" ht="15.75" customHeight="1">
      <c r="A15" s="10"/>
      <c r="B15" s="10"/>
      <c r="C15" s="10"/>
      <c r="D15" s="53"/>
      <c r="E15" s="54"/>
      <c r="F15" s="50"/>
      <c r="G15" s="171" t="s">
        <v>46</v>
      </c>
      <c r="H15" s="170"/>
      <c r="I15" s="55"/>
      <c r="J15" s="55"/>
      <c r="K15" s="55"/>
      <c r="L15" s="55"/>
      <c r="M15" s="55"/>
      <c r="N15" s="55"/>
      <c r="O15" s="100"/>
      <c r="P15" s="126"/>
      <c r="Q15" s="168"/>
      <c r="R15" s="128"/>
      <c r="S15" s="129"/>
      <c r="T15" s="43"/>
      <c r="U15" s="42"/>
      <c r="AH15" s="44"/>
    </row>
    <row r="16" spans="1:34" ht="19.5" customHeight="1" thickBot="1">
      <c r="A16" s="10"/>
      <c r="B16" s="10"/>
      <c r="C16" s="56" t="s">
        <v>47</v>
      </c>
      <c r="D16" s="172" t="s">
        <v>48</v>
      </c>
      <c r="E16" s="172"/>
      <c r="F16" s="172"/>
      <c r="G16" s="173" t="s">
        <v>49</v>
      </c>
      <c r="H16" s="174"/>
      <c r="I16" s="80" t="s">
        <v>60</v>
      </c>
      <c r="J16" s="57" t="s">
        <v>60</v>
      </c>
      <c r="K16" s="57" t="s">
        <v>60</v>
      </c>
      <c r="L16" s="57" t="s">
        <v>60</v>
      </c>
      <c r="M16" s="57" t="s">
        <v>60</v>
      </c>
      <c r="N16" s="57" t="s">
        <v>60</v>
      </c>
      <c r="O16" s="120" t="s">
        <v>60</v>
      </c>
      <c r="P16" s="133"/>
      <c r="Q16" s="168"/>
      <c r="R16" s="128"/>
      <c r="S16" s="129"/>
      <c r="T16" s="43"/>
      <c r="U16" s="42"/>
      <c r="AH16" s="44"/>
    </row>
    <row r="17" spans="1:37" s="160" customFormat="1" ht="21.75" customHeight="1">
      <c r="A17" s="156"/>
      <c r="B17" s="55"/>
      <c r="C17" s="141"/>
      <c r="D17" s="142"/>
      <c r="E17" s="143"/>
      <c r="F17" s="142"/>
      <c r="G17" s="142"/>
      <c r="H17" s="142"/>
      <c r="I17" s="81"/>
      <c r="J17" s="81"/>
      <c r="K17" s="98"/>
      <c r="L17" s="81"/>
      <c r="M17" s="99"/>
      <c r="N17" s="81"/>
      <c r="O17" s="98"/>
      <c r="P17" s="126"/>
      <c r="Q17" s="134"/>
      <c r="R17" s="128"/>
      <c r="S17" s="129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9"/>
      <c r="AH17" s="159"/>
      <c r="AI17" s="159"/>
      <c r="AJ17" s="159"/>
      <c r="AK17" s="159"/>
    </row>
    <row r="18" spans="1:37" s="160" customFormat="1" ht="21.75" customHeight="1">
      <c r="A18" s="156"/>
      <c r="B18" s="55"/>
      <c r="C18" s="106"/>
      <c r="D18" s="144"/>
      <c r="E18" s="145"/>
      <c r="F18" s="144"/>
      <c r="G18" s="144"/>
      <c r="H18" s="146"/>
      <c r="I18" s="101"/>
      <c r="J18" s="101"/>
      <c r="K18" s="121"/>
      <c r="L18" s="101"/>
      <c r="M18" s="122"/>
      <c r="N18" s="101"/>
      <c r="O18" s="121"/>
      <c r="P18" s="126"/>
      <c r="Q18" s="134"/>
      <c r="R18" s="128"/>
      <c r="S18" s="129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9"/>
      <c r="AH18" s="159"/>
      <c r="AI18" s="159"/>
      <c r="AJ18" s="159"/>
      <c r="AK18" s="159"/>
    </row>
    <row r="19" spans="1:37" s="160" customFormat="1" ht="21.75" customHeight="1">
      <c r="A19" s="156"/>
      <c r="B19" s="55" t="s">
        <v>50</v>
      </c>
      <c r="C19" s="147" t="s">
        <v>66</v>
      </c>
      <c r="D19" s="148" t="s">
        <v>121</v>
      </c>
      <c r="E19" s="149"/>
      <c r="F19" s="148"/>
      <c r="G19" s="148"/>
      <c r="H19" s="148"/>
      <c r="I19" s="55" t="str">
        <f>TEXT(I16,I16)</f>
        <v>+</v>
      </c>
      <c r="J19" s="55" t="str">
        <f>TEXT(J16,J16)</f>
        <v>+</v>
      </c>
      <c r="K19" s="55" t="str">
        <f>TEXT(K16,K16)</f>
        <v>+</v>
      </c>
      <c r="L19" s="55" t="str">
        <f>TEXT(L16,L16)</f>
        <v>+</v>
      </c>
      <c r="M19" s="55" t="str">
        <f>TEXT(M16,M16)</f>
        <v>+</v>
      </c>
      <c r="N19" s="55"/>
      <c r="O19" s="100"/>
      <c r="P19" s="126"/>
      <c r="Q19" s="134"/>
      <c r="R19" s="128"/>
      <c r="S19" s="129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9"/>
      <c r="AH19" s="159"/>
      <c r="AI19" s="159"/>
      <c r="AJ19" s="159"/>
      <c r="AK19" s="159"/>
    </row>
    <row r="20" spans="1:37" s="160" customFormat="1" ht="21.75" customHeight="1">
      <c r="A20" s="156"/>
      <c r="B20" s="55"/>
      <c r="C20" s="147"/>
      <c r="D20" s="148"/>
      <c r="E20" s="149"/>
      <c r="F20" s="148"/>
      <c r="G20" s="148"/>
      <c r="H20" s="148"/>
      <c r="I20" s="55"/>
      <c r="J20" s="55"/>
      <c r="K20" s="55"/>
      <c r="L20" s="55"/>
      <c r="M20" s="55"/>
      <c r="N20" s="55"/>
      <c r="O20" s="100"/>
      <c r="P20" s="126"/>
      <c r="Q20" s="134"/>
      <c r="R20" s="128"/>
      <c r="S20" s="129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9"/>
      <c r="AH20" s="159"/>
      <c r="AI20" s="159"/>
      <c r="AJ20" s="159"/>
      <c r="AK20" s="159"/>
    </row>
    <row r="21" spans="1:37" ht="21.75" customHeight="1">
      <c r="A21" s="10"/>
      <c r="B21" s="58" t="s">
        <v>70</v>
      </c>
      <c r="C21" s="59" t="s">
        <v>67</v>
      </c>
      <c r="D21" s="60" t="s">
        <v>65</v>
      </c>
      <c r="E21" s="61">
        <f>ROUND(M5,0)</f>
        <v>0</v>
      </c>
      <c r="F21" s="62" t="s">
        <v>51</v>
      </c>
      <c r="G21" s="63">
        <f>100-E21*2</f>
        <v>100</v>
      </c>
      <c r="H21" s="62" t="s">
        <v>52</v>
      </c>
      <c r="I21" s="55" t="str">
        <f>TEXT(I16,I16)</f>
        <v>+</v>
      </c>
      <c r="J21" s="55" t="str">
        <f>TEXT(J16,J16)</f>
        <v>+</v>
      </c>
      <c r="K21" s="55" t="str">
        <f>TEXT(K16,K16)</f>
        <v>+</v>
      </c>
      <c r="L21" s="55" t="str">
        <f>TEXT(L16,L16)</f>
        <v>+</v>
      </c>
      <c r="M21" s="55" t="str">
        <f>TEXT(M16,M16)</f>
        <v>+</v>
      </c>
      <c r="N21" s="55"/>
      <c r="O21" s="100"/>
      <c r="P21" s="126"/>
      <c r="Q21" s="125"/>
      <c r="R21" s="134"/>
      <c r="S21" s="129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I21" s="42"/>
      <c r="AJ21" s="42"/>
      <c r="AK21" s="42"/>
    </row>
    <row r="22" spans="1:37" s="160" customFormat="1" ht="21.75" customHeight="1">
      <c r="A22" s="156"/>
      <c r="B22" s="55"/>
      <c r="C22" s="69"/>
      <c r="D22" s="150"/>
      <c r="E22" s="102"/>
      <c r="F22" s="77"/>
      <c r="G22" s="151"/>
      <c r="H22" s="77"/>
      <c r="I22" s="55"/>
      <c r="J22" s="55"/>
      <c r="K22" s="55"/>
      <c r="L22" s="55"/>
      <c r="M22" s="55"/>
      <c r="N22" s="55"/>
      <c r="O22" s="100"/>
      <c r="P22" s="126"/>
      <c r="Q22" s="125"/>
      <c r="R22" s="134"/>
      <c r="S22" s="129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9"/>
      <c r="AH22" s="159"/>
      <c r="AI22" s="159"/>
      <c r="AJ22" s="159"/>
      <c r="AK22" s="159"/>
    </row>
    <row r="23" spans="1:37" s="160" customFormat="1" ht="21.75" customHeight="1">
      <c r="A23" s="156"/>
      <c r="B23" s="55"/>
      <c r="C23" s="69"/>
      <c r="D23" s="150"/>
      <c r="E23" s="102"/>
      <c r="F23" s="77"/>
      <c r="G23" s="151"/>
      <c r="H23" s="77"/>
      <c r="I23" s="55"/>
      <c r="J23" s="55"/>
      <c r="K23" s="55"/>
      <c r="L23" s="55"/>
      <c r="M23" s="55"/>
      <c r="N23" s="55"/>
      <c r="O23" s="100"/>
      <c r="P23" s="126"/>
      <c r="Q23" s="125"/>
      <c r="R23" s="134"/>
      <c r="S23" s="129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9"/>
      <c r="AH23" s="159"/>
      <c r="AI23" s="159"/>
      <c r="AJ23" s="159"/>
      <c r="AK23" s="159"/>
    </row>
    <row r="24" spans="1:37" s="160" customFormat="1" ht="21.75" customHeight="1">
      <c r="A24" s="156"/>
      <c r="B24" s="55" t="s">
        <v>71</v>
      </c>
      <c r="C24" s="69" t="s">
        <v>72</v>
      </c>
      <c r="D24" s="77" t="s">
        <v>74</v>
      </c>
      <c r="E24" s="102"/>
      <c r="F24" s="77"/>
      <c r="G24" s="151"/>
      <c r="H24" s="77"/>
      <c r="I24" s="55" t="str">
        <f>TEXT(I16,I16)</f>
        <v>+</v>
      </c>
      <c r="J24" s="55" t="str">
        <f>TEXT(J16,J16)</f>
        <v>+</v>
      </c>
      <c r="K24" s="55" t="str">
        <f>TEXT(K16,K16)</f>
        <v>+</v>
      </c>
      <c r="L24" s="55" t="str">
        <f>TEXT(L16,L16)</f>
        <v>+</v>
      </c>
      <c r="M24" s="55" t="str">
        <f>TEXT(M16,M16)</f>
        <v>+</v>
      </c>
      <c r="N24" s="55"/>
      <c r="O24" s="100"/>
      <c r="P24" s="126"/>
      <c r="Q24" s="125" t="s">
        <v>106</v>
      </c>
      <c r="R24" s="134"/>
      <c r="S24" s="129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9"/>
      <c r="AH24" s="159"/>
      <c r="AI24" s="159"/>
      <c r="AJ24" s="159"/>
      <c r="AK24" s="159"/>
    </row>
    <row r="25" spans="1:37" s="160" customFormat="1" ht="21.75" customHeight="1">
      <c r="A25" s="156"/>
      <c r="B25" s="55"/>
      <c r="C25" s="69"/>
      <c r="D25" s="77"/>
      <c r="E25" s="102"/>
      <c r="F25" s="77"/>
      <c r="G25" s="151"/>
      <c r="H25" s="77"/>
      <c r="I25" s="55"/>
      <c r="J25" s="110"/>
      <c r="K25" s="100"/>
      <c r="L25" s="55"/>
      <c r="M25" s="68"/>
      <c r="N25" s="55"/>
      <c r="O25" s="100"/>
      <c r="P25" s="126"/>
      <c r="Q25" s="125" t="s">
        <v>107</v>
      </c>
      <c r="R25" s="134"/>
      <c r="S25" s="129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9"/>
      <c r="AH25" s="159"/>
      <c r="AI25" s="159"/>
      <c r="AJ25" s="159"/>
      <c r="AK25" s="159"/>
    </row>
    <row r="26" spans="1:37" s="160" customFormat="1" ht="21.75" customHeight="1">
      <c r="A26" s="156"/>
      <c r="B26" s="55"/>
      <c r="C26" s="69" t="s">
        <v>69</v>
      </c>
      <c r="D26" s="77" t="s">
        <v>73</v>
      </c>
      <c r="E26" s="116">
        <v>20</v>
      </c>
      <c r="F26" s="77" t="s">
        <v>68</v>
      </c>
      <c r="G26" s="151"/>
      <c r="H26" s="77"/>
      <c r="I26" s="55"/>
      <c r="J26" s="110" t="s">
        <v>63</v>
      </c>
      <c r="K26" s="100"/>
      <c r="L26" s="55"/>
      <c r="M26" s="68" t="s">
        <v>63</v>
      </c>
      <c r="N26" s="55"/>
      <c r="O26" s="100"/>
      <c r="P26" s="126"/>
      <c r="Q26" s="125" t="s">
        <v>75</v>
      </c>
      <c r="R26" s="134"/>
      <c r="S26" s="129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9"/>
      <c r="AH26" s="159"/>
      <c r="AI26" s="159"/>
      <c r="AJ26" s="159"/>
      <c r="AK26" s="159"/>
    </row>
    <row r="27" spans="1:37" s="160" customFormat="1" ht="21.75" customHeight="1">
      <c r="A27" s="156"/>
      <c r="B27" s="55"/>
      <c r="C27" s="69"/>
      <c r="D27" s="77"/>
      <c r="E27" s="102"/>
      <c r="F27" s="77"/>
      <c r="G27" s="105"/>
      <c r="H27" s="77"/>
      <c r="I27" s="55"/>
      <c r="J27" s="110"/>
      <c r="K27" s="100"/>
      <c r="L27" s="55"/>
      <c r="M27" s="68"/>
      <c r="N27" s="55"/>
      <c r="O27" s="100"/>
      <c r="P27" s="126"/>
      <c r="Q27" s="125" t="s">
        <v>76</v>
      </c>
      <c r="R27" s="134"/>
      <c r="S27" s="129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9"/>
      <c r="AH27" s="159"/>
      <c r="AI27" s="159"/>
      <c r="AJ27" s="159"/>
      <c r="AK27" s="159"/>
    </row>
    <row r="28" spans="1:37" s="160" customFormat="1" ht="21.75" customHeight="1">
      <c r="A28" s="156"/>
      <c r="B28" s="55"/>
      <c r="C28" s="106"/>
      <c r="D28" s="107"/>
      <c r="E28" s="108"/>
      <c r="F28" s="66"/>
      <c r="G28" s="67"/>
      <c r="H28" s="66"/>
      <c r="I28" s="55"/>
      <c r="J28" s="68"/>
      <c r="K28" s="100"/>
      <c r="L28" s="55"/>
      <c r="M28" s="68"/>
      <c r="N28" s="55"/>
      <c r="O28" s="100"/>
      <c r="P28" s="126"/>
      <c r="Q28" s="125"/>
      <c r="R28" s="134"/>
      <c r="S28" s="129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9"/>
      <c r="AH28" s="159"/>
      <c r="AI28" s="159"/>
      <c r="AJ28" s="159"/>
      <c r="AK28" s="159"/>
    </row>
    <row r="29" spans="1:37" ht="21.75" customHeight="1">
      <c r="A29" s="10"/>
      <c r="B29" s="55"/>
      <c r="C29" s="109"/>
      <c r="D29" s="78" t="s">
        <v>112</v>
      </c>
      <c r="E29" s="61">
        <f>IF(K8&gt;1.5,120,IF(K8&gt;1.25,100,80))</f>
        <v>80</v>
      </c>
      <c r="F29" s="62" t="s">
        <v>53</v>
      </c>
      <c r="G29" s="63"/>
      <c r="H29" s="62"/>
      <c r="I29" s="55" t="str">
        <f aca="true" t="shared" si="1" ref="I29:O29">TEXT(I16,I16)</f>
        <v>+</v>
      </c>
      <c r="J29" s="55" t="str">
        <f t="shared" si="1"/>
        <v>+</v>
      </c>
      <c r="K29" s="100" t="str">
        <f t="shared" si="1"/>
        <v>+</v>
      </c>
      <c r="L29" s="55" t="str">
        <f t="shared" si="1"/>
        <v>+</v>
      </c>
      <c r="M29" s="68" t="str">
        <f t="shared" si="1"/>
        <v>+</v>
      </c>
      <c r="N29" s="55" t="str">
        <f t="shared" si="1"/>
        <v>+</v>
      </c>
      <c r="O29" s="100" t="str">
        <f t="shared" si="1"/>
        <v>+</v>
      </c>
      <c r="P29" s="126"/>
      <c r="Q29" s="125"/>
      <c r="R29" s="134"/>
      <c r="S29" s="129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I29" s="42"/>
      <c r="AJ29" s="42"/>
      <c r="AK29" s="42"/>
    </row>
    <row r="30" spans="1:37" ht="19.5" customHeight="1" thickBot="1">
      <c r="A30" s="10"/>
      <c r="B30" s="182" t="s">
        <v>1</v>
      </c>
      <c r="C30" s="183"/>
      <c r="D30" s="184"/>
      <c r="E30" s="184"/>
      <c r="F30" s="184"/>
      <c r="G30" s="184"/>
      <c r="H30" s="184"/>
      <c r="I30" s="70" t="s">
        <v>5</v>
      </c>
      <c r="J30" s="70" t="s">
        <v>54</v>
      </c>
      <c r="K30" s="103" t="s">
        <v>55</v>
      </c>
      <c r="L30" s="104" t="s">
        <v>56</v>
      </c>
      <c r="M30" s="70" t="s">
        <v>57</v>
      </c>
      <c r="N30" s="70" t="s">
        <v>58</v>
      </c>
      <c r="O30" s="123" t="s">
        <v>59</v>
      </c>
      <c r="P30" s="126"/>
      <c r="Q30" s="125"/>
      <c r="R30" s="128"/>
      <c r="S30" s="129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I30" s="42"/>
      <c r="AJ30" s="42"/>
      <c r="AK30" s="42"/>
    </row>
    <row r="31" spans="1:38" ht="19.5" customHeight="1" thickTop="1">
      <c r="A31" s="10"/>
      <c r="B31" s="10"/>
      <c r="C31" s="10"/>
      <c r="D31" s="71"/>
      <c r="E31" s="72"/>
      <c r="F31" s="10"/>
      <c r="G31" s="73"/>
      <c r="H31" s="71"/>
      <c r="I31" s="65"/>
      <c r="J31" s="65"/>
      <c r="K31" s="65"/>
      <c r="L31" s="10"/>
      <c r="M31" s="10"/>
      <c r="N31" s="10"/>
      <c r="O31" s="65"/>
      <c r="P31" s="65"/>
      <c r="Q31" s="65"/>
      <c r="R31" s="64"/>
      <c r="S31" s="10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I31" s="42"/>
      <c r="AJ31" s="42"/>
      <c r="AK31" s="42"/>
      <c r="AL31" s="42"/>
    </row>
    <row r="32" spans="1:34" ht="24">
      <c r="A32" s="2" t="str">
        <f>A1</f>
        <v>注射薬･指示処方箋(内科･外科/胃癌化学療法)　</v>
      </c>
      <c r="B32" s="135"/>
      <c r="C32" s="1"/>
      <c r="D32" s="3"/>
      <c r="E32" s="4"/>
      <c r="F32" s="5"/>
      <c r="G32" s="6"/>
      <c r="H32" s="7"/>
      <c r="I32" s="7" t="str">
        <f>I1</f>
        <v>胃癌１-18:CRT（TSLDR療法）(6週毎)</v>
      </c>
      <c r="J32" s="1"/>
      <c r="K32" s="1"/>
      <c r="L32" s="5"/>
      <c r="M32" s="5"/>
      <c r="N32" s="5"/>
      <c r="O32" s="7"/>
      <c r="P32" s="5"/>
      <c r="Q32" s="5"/>
      <c r="R32" s="163" t="s">
        <v>115</v>
      </c>
      <c r="S32" s="1"/>
      <c r="T32" s="8"/>
      <c r="U32" s="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9.75" customHeight="1">
      <c r="A33" s="10"/>
      <c r="B33" s="10"/>
      <c r="C33" s="11"/>
      <c r="D33" s="12"/>
      <c r="E33" s="13"/>
      <c r="F33" s="14"/>
      <c r="G33" s="15"/>
      <c r="H33" s="10"/>
      <c r="I33" s="16"/>
      <c r="J33" s="10"/>
      <c r="K33" s="17"/>
      <c r="L33" s="14"/>
      <c r="M33" s="14"/>
      <c r="N33" s="14"/>
      <c r="O33" s="17"/>
      <c r="P33" s="14"/>
      <c r="Q33" s="14"/>
      <c r="R33" s="10"/>
      <c r="S33" s="10"/>
      <c r="T33" s="8"/>
      <c r="U33" s="9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6.5" customHeight="1" thickBot="1">
      <c r="A34" s="10"/>
      <c r="B34" s="10"/>
      <c r="C34" s="18" t="s">
        <v>8</v>
      </c>
      <c r="D34" s="177" t="s">
        <v>9</v>
      </c>
      <c r="E34" s="178"/>
      <c r="F34" s="179"/>
      <c r="G34" s="180"/>
      <c r="H34" s="181"/>
      <c r="I34" s="216" t="s">
        <v>10</v>
      </c>
      <c r="J34" s="217"/>
      <c r="K34" s="217"/>
      <c r="L34" s="218"/>
      <c r="M34" s="219" t="s">
        <v>11</v>
      </c>
      <c r="N34" s="220"/>
      <c r="O34" s="221"/>
      <c r="P34" s="222" t="s">
        <v>0</v>
      </c>
      <c r="Q34" s="223"/>
      <c r="R34" s="224"/>
      <c r="S34" s="10"/>
      <c r="T34" s="8"/>
      <c r="U34" s="9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5.75" customHeight="1" thickBot="1">
      <c r="A35" s="10"/>
      <c r="B35" s="10"/>
      <c r="C35" s="191" t="s">
        <v>12</v>
      </c>
      <c r="D35" s="225" t="s">
        <v>13</v>
      </c>
      <c r="E35" s="223"/>
      <c r="F35" s="224"/>
      <c r="G35" s="180"/>
      <c r="H35" s="181"/>
      <c r="I35" s="19" t="s">
        <v>14</v>
      </c>
      <c r="J35" s="20" t="s">
        <v>15</v>
      </c>
      <c r="K35" s="20" t="s">
        <v>16</v>
      </c>
      <c r="L35" s="21" t="s">
        <v>17</v>
      </c>
      <c r="M35" s="22">
        <v>1</v>
      </c>
      <c r="N35" s="23">
        <v>0.8</v>
      </c>
      <c r="O35" s="24">
        <v>0.6</v>
      </c>
      <c r="P35" s="25"/>
      <c r="Q35" s="26"/>
      <c r="R35" s="27"/>
      <c r="S35" s="10"/>
      <c r="T35" s="8"/>
      <c r="U35" s="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.75" customHeight="1">
      <c r="A36" s="10"/>
      <c r="B36" s="10"/>
      <c r="C36" s="178"/>
      <c r="D36" s="226" t="s">
        <v>62</v>
      </c>
      <c r="E36" s="227"/>
      <c r="F36" s="228"/>
      <c r="G36" s="180"/>
      <c r="H36" s="181"/>
      <c r="I36" s="90" t="s">
        <v>6</v>
      </c>
      <c r="J36" s="91">
        <v>6</v>
      </c>
      <c r="K36" s="136" t="s">
        <v>92</v>
      </c>
      <c r="L36" s="92">
        <v>0.5</v>
      </c>
      <c r="M36" s="93">
        <f>R40*J36</f>
        <v>0</v>
      </c>
      <c r="N36" s="94">
        <f>M36*0.8</f>
        <v>0</v>
      </c>
      <c r="O36" s="95">
        <f>M36*0.6</f>
        <v>0</v>
      </c>
      <c r="P36" s="28" t="s">
        <v>18</v>
      </c>
      <c r="Q36" s="175" t="s">
        <v>19</v>
      </c>
      <c r="R36" s="176"/>
      <c r="S36" s="14"/>
      <c r="T36" s="8"/>
      <c r="U36" s="9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.75" customHeight="1" thickBot="1">
      <c r="A37" s="10"/>
      <c r="B37" s="10"/>
      <c r="C37" s="191" t="s">
        <v>20</v>
      </c>
      <c r="D37" s="206" t="s">
        <v>21</v>
      </c>
      <c r="E37" s="207"/>
      <c r="F37" s="208"/>
      <c r="G37" s="180"/>
      <c r="H37" s="181"/>
      <c r="I37" s="114"/>
      <c r="J37" s="114"/>
      <c r="K37" s="114"/>
      <c r="L37" s="114"/>
      <c r="M37" s="114"/>
      <c r="N37" s="114"/>
      <c r="O37" s="115"/>
      <c r="P37" s="28" t="s">
        <v>23</v>
      </c>
      <c r="Q37" s="209"/>
      <c r="R37" s="210"/>
      <c r="S37" s="14"/>
      <c r="T37" s="8"/>
      <c r="U37" s="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 customHeight="1" thickBot="1">
      <c r="A38" s="10"/>
      <c r="B38" s="10"/>
      <c r="C38" s="178"/>
      <c r="D38" s="211" t="s">
        <v>64</v>
      </c>
      <c r="E38" s="212"/>
      <c r="F38" s="213"/>
      <c r="G38" s="180"/>
      <c r="H38" s="181"/>
      <c r="I38" s="84" t="s">
        <v>7</v>
      </c>
      <c r="J38" s="85">
        <v>80</v>
      </c>
      <c r="K38" s="85" t="s">
        <v>93</v>
      </c>
      <c r="L38" s="86" t="s">
        <v>25</v>
      </c>
      <c r="M38" s="76">
        <v>120</v>
      </c>
      <c r="N38" s="214" t="s">
        <v>2</v>
      </c>
      <c r="O38" s="215"/>
      <c r="P38" s="29" t="s">
        <v>26</v>
      </c>
      <c r="Q38" s="30" t="s">
        <v>27</v>
      </c>
      <c r="R38" s="31">
        <f>R7</f>
        <v>0</v>
      </c>
      <c r="S38" s="14"/>
      <c r="T38" s="8"/>
      <c r="U38" s="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.75" customHeight="1" thickBot="1" thickTop="1">
      <c r="A39" s="10"/>
      <c r="B39" s="10"/>
      <c r="C39" s="191" t="s">
        <v>28</v>
      </c>
      <c r="D39" s="193" t="s">
        <v>29</v>
      </c>
      <c r="E39" s="194"/>
      <c r="F39" s="196" t="s">
        <v>30</v>
      </c>
      <c r="G39" s="198"/>
      <c r="H39" s="199"/>
      <c r="I39" s="200" t="s">
        <v>31</v>
      </c>
      <c r="J39" s="201"/>
      <c r="K39" s="89">
        <f>POWER(R39,0.444)*POWER(R38,0.663)*88.83/10000</f>
        <v>0</v>
      </c>
      <c r="L39" s="87"/>
      <c r="M39" s="79">
        <v>100</v>
      </c>
      <c r="N39" s="202" t="s">
        <v>32</v>
      </c>
      <c r="O39" s="203"/>
      <c r="P39" s="29" t="s">
        <v>33</v>
      </c>
      <c r="Q39" s="30" t="s">
        <v>34</v>
      </c>
      <c r="R39" s="31">
        <f>R8</f>
        <v>0</v>
      </c>
      <c r="S39" s="14"/>
      <c r="T39" s="8"/>
      <c r="U39" s="9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5.75" customHeight="1" thickBot="1" thickTop="1">
      <c r="A40" s="10"/>
      <c r="B40" s="10"/>
      <c r="C40" s="192"/>
      <c r="D40" s="195"/>
      <c r="E40" s="195"/>
      <c r="F40" s="197"/>
      <c r="G40" s="38" t="s">
        <v>35</v>
      </c>
      <c r="H40" s="10"/>
      <c r="I40" s="10"/>
      <c r="J40" s="82"/>
      <c r="K40" s="83"/>
      <c r="L40" s="82"/>
      <c r="M40" s="88">
        <v>80</v>
      </c>
      <c r="N40" s="204" t="s">
        <v>3</v>
      </c>
      <c r="O40" s="205"/>
      <c r="P40" s="32" t="s">
        <v>36</v>
      </c>
      <c r="Q40" s="33" t="s">
        <v>37</v>
      </c>
      <c r="R40" s="34">
        <f>POWER(R39,0.425)*POWER(R38,0.725)*71.84/10000</f>
        <v>0</v>
      </c>
      <c r="S40" s="14"/>
      <c r="T40" s="8"/>
      <c r="U40" s="9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1.25" customHeight="1" thickTop="1">
      <c r="A41" s="10"/>
      <c r="B41" s="10"/>
      <c r="C41" s="35"/>
      <c r="D41" s="36"/>
      <c r="E41" s="36"/>
      <c r="F41" s="37"/>
      <c r="G41" s="38" t="s">
        <v>38</v>
      </c>
      <c r="H41" s="10"/>
      <c r="I41" s="10"/>
      <c r="J41" s="10"/>
      <c r="K41" s="10"/>
      <c r="L41" s="10"/>
      <c r="M41" s="10"/>
      <c r="N41" s="38"/>
      <c r="O41" s="10"/>
      <c r="P41" s="10"/>
      <c r="Q41" s="10"/>
      <c r="R41" s="10"/>
      <c r="S41" s="14"/>
      <c r="T41" s="8"/>
      <c r="U41" s="9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5.75" customHeight="1">
      <c r="A42" s="10"/>
      <c r="B42" s="39"/>
      <c r="C42" s="40" t="s">
        <v>39</v>
      </c>
      <c r="D42" s="185"/>
      <c r="E42" s="186"/>
      <c r="F42" s="96"/>
      <c r="G42" s="187" t="s">
        <v>40</v>
      </c>
      <c r="H42" s="188"/>
      <c r="I42" s="164">
        <v>1</v>
      </c>
      <c r="J42" s="165"/>
      <c r="K42" s="165"/>
      <c r="L42" s="165"/>
      <c r="M42" s="165"/>
      <c r="N42" s="165"/>
      <c r="O42" s="166"/>
      <c r="P42" s="126"/>
      <c r="Q42" s="127"/>
      <c r="R42" s="128"/>
      <c r="S42" s="129"/>
      <c r="AH42" s="44"/>
    </row>
    <row r="43" spans="1:34" ht="15.75" customHeight="1">
      <c r="A43" s="10"/>
      <c r="B43" s="39"/>
      <c r="C43" s="45" t="s">
        <v>41</v>
      </c>
      <c r="D43" s="46"/>
      <c r="E43" s="47"/>
      <c r="F43" s="97"/>
      <c r="G43" s="169" t="s">
        <v>4</v>
      </c>
      <c r="H43" s="170"/>
      <c r="I43" s="48" t="e">
        <f>O12+1</f>
        <v>#VALUE!</v>
      </c>
      <c r="J43" s="49" t="e">
        <f aca="true" t="shared" si="2" ref="J43:O43">I43+1</f>
        <v>#VALUE!</v>
      </c>
      <c r="K43" s="49" t="e">
        <f t="shared" si="2"/>
        <v>#VALUE!</v>
      </c>
      <c r="L43" s="49" t="e">
        <f t="shared" si="2"/>
        <v>#VALUE!</v>
      </c>
      <c r="M43" s="49" t="e">
        <f t="shared" si="2"/>
        <v>#VALUE!</v>
      </c>
      <c r="N43" s="49" t="e">
        <f t="shared" si="2"/>
        <v>#VALUE!</v>
      </c>
      <c r="O43" s="117" t="e">
        <f t="shared" si="2"/>
        <v>#VALUE!</v>
      </c>
      <c r="P43" s="130"/>
      <c r="Q43" s="124"/>
      <c r="R43" s="128"/>
      <c r="S43" s="129"/>
      <c r="T43" s="43"/>
      <c r="U43" s="42"/>
      <c r="AH43" s="44"/>
    </row>
    <row r="44" spans="1:34" ht="15.75" customHeight="1" thickBot="1">
      <c r="A44" s="10"/>
      <c r="B44" s="39"/>
      <c r="C44" s="111" t="s">
        <v>42</v>
      </c>
      <c r="D44" s="189"/>
      <c r="E44" s="190"/>
      <c r="F44" s="50"/>
      <c r="G44" s="169" t="s">
        <v>43</v>
      </c>
      <c r="H44" s="170"/>
      <c r="I44" s="51">
        <v>1</v>
      </c>
      <c r="J44" s="51">
        <v>1</v>
      </c>
      <c r="K44" s="51">
        <v>1</v>
      </c>
      <c r="L44" s="51">
        <v>1</v>
      </c>
      <c r="M44" s="51">
        <v>1</v>
      </c>
      <c r="N44" s="51">
        <v>1</v>
      </c>
      <c r="O44" s="118">
        <v>1</v>
      </c>
      <c r="P44" s="131"/>
      <c r="Q44" s="167"/>
      <c r="R44" s="128"/>
      <c r="S44" s="129"/>
      <c r="T44" s="43"/>
      <c r="U44" s="42"/>
      <c r="AH44" s="44"/>
    </row>
    <row r="45" spans="1:34" ht="15.75" customHeight="1" thickTop="1">
      <c r="A45" s="10"/>
      <c r="B45" s="39"/>
      <c r="C45" s="112"/>
      <c r="D45" s="113"/>
      <c r="E45" s="113"/>
      <c r="F45" s="50"/>
      <c r="G45" s="169" t="s">
        <v>44</v>
      </c>
      <c r="H45" s="170"/>
      <c r="I45" s="52" t="s">
        <v>45</v>
      </c>
      <c r="J45" s="52" t="s">
        <v>45</v>
      </c>
      <c r="K45" s="52" t="s">
        <v>45</v>
      </c>
      <c r="L45" s="52" t="s">
        <v>45</v>
      </c>
      <c r="M45" s="52" t="s">
        <v>45</v>
      </c>
      <c r="N45" s="52" t="s">
        <v>45</v>
      </c>
      <c r="O45" s="119" t="s">
        <v>45</v>
      </c>
      <c r="P45" s="132"/>
      <c r="Q45" s="168"/>
      <c r="R45" s="128"/>
      <c r="S45" s="129"/>
      <c r="T45" s="43"/>
      <c r="U45" s="42"/>
      <c r="AH45" s="44"/>
    </row>
    <row r="46" spans="1:34" ht="15.75" customHeight="1">
      <c r="A46" s="10"/>
      <c r="B46" s="10"/>
      <c r="C46" s="10"/>
      <c r="D46" s="53"/>
      <c r="E46" s="54"/>
      <c r="F46" s="50"/>
      <c r="G46" s="171" t="s">
        <v>46</v>
      </c>
      <c r="H46" s="170"/>
      <c r="I46" s="55"/>
      <c r="J46" s="55"/>
      <c r="K46" s="55"/>
      <c r="L46" s="55"/>
      <c r="M46" s="55"/>
      <c r="N46" s="55"/>
      <c r="O46" s="100"/>
      <c r="P46" s="126"/>
      <c r="Q46" s="168"/>
      <c r="R46" s="128"/>
      <c r="S46" s="129"/>
      <c r="T46" s="43"/>
      <c r="U46" s="42"/>
      <c r="AH46" s="44"/>
    </row>
    <row r="47" spans="1:34" ht="19.5" customHeight="1" thickBot="1">
      <c r="A47" s="10"/>
      <c r="B47" s="10"/>
      <c r="C47" s="56" t="s">
        <v>47</v>
      </c>
      <c r="D47" s="172" t="s">
        <v>48</v>
      </c>
      <c r="E47" s="172"/>
      <c r="F47" s="172"/>
      <c r="G47" s="173" t="s">
        <v>49</v>
      </c>
      <c r="H47" s="174"/>
      <c r="I47" s="80" t="s">
        <v>60</v>
      </c>
      <c r="J47" s="57" t="s">
        <v>60</v>
      </c>
      <c r="K47" s="57" t="s">
        <v>60</v>
      </c>
      <c r="L47" s="57" t="s">
        <v>60</v>
      </c>
      <c r="M47" s="57" t="s">
        <v>60</v>
      </c>
      <c r="N47" s="57" t="s">
        <v>60</v>
      </c>
      <c r="O47" s="120" t="s">
        <v>60</v>
      </c>
      <c r="P47" s="133"/>
      <c r="Q47" s="168"/>
      <c r="R47" s="128"/>
      <c r="S47" s="129"/>
      <c r="T47" s="43"/>
      <c r="U47" s="42"/>
      <c r="AH47" s="44"/>
    </row>
    <row r="48" spans="1:37" s="160" customFormat="1" ht="21.75" customHeight="1">
      <c r="A48" s="156"/>
      <c r="B48" s="55"/>
      <c r="C48" s="141"/>
      <c r="D48" s="142"/>
      <c r="E48" s="143"/>
      <c r="F48" s="142"/>
      <c r="G48" s="142"/>
      <c r="H48" s="142"/>
      <c r="I48" s="81"/>
      <c r="J48" s="81"/>
      <c r="K48" s="98"/>
      <c r="L48" s="81"/>
      <c r="M48" s="99"/>
      <c r="N48" s="81"/>
      <c r="O48" s="98"/>
      <c r="P48" s="126"/>
      <c r="Q48" s="134"/>
      <c r="R48" s="128"/>
      <c r="S48" s="129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9"/>
      <c r="AH48" s="159"/>
      <c r="AI48" s="159"/>
      <c r="AJ48" s="159"/>
      <c r="AK48" s="159"/>
    </row>
    <row r="49" spans="1:37" s="160" customFormat="1" ht="21.75" customHeight="1">
      <c r="A49" s="156"/>
      <c r="B49" s="55"/>
      <c r="C49" s="106"/>
      <c r="D49" s="144"/>
      <c r="E49" s="145"/>
      <c r="F49" s="144"/>
      <c r="G49" s="144"/>
      <c r="H49" s="146"/>
      <c r="I49" s="101"/>
      <c r="J49" s="101"/>
      <c r="K49" s="121"/>
      <c r="L49" s="101"/>
      <c r="M49" s="122"/>
      <c r="N49" s="101"/>
      <c r="O49" s="121"/>
      <c r="P49" s="126"/>
      <c r="Q49" s="134"/>
      <c r="R49" s="128"/>
      <c r="S49" s="129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9"/>
      <c r="AH49" s="159"/>
      <c r="AI49" s="159"/>
      <c r="AJ49" s="159"/>
      <c r="AK49" s="159"/>
    </row>
    <row r="50" spans="1:37" s="160" customFormat="1" ht="21.75" customHeight="1">
      <c r="A50" s="156"/>
      <c r="B50" s="55" t="s">
        <v>50</v>
      </c>
      <c r="C50" s="147" t="s">
        <v>66</v>
      </c>
      <c r="D50" s="148" t="s">
        <v>122</v>
      </c>
      <c r="E50" s="149"/>
      <c r="F50" s="148"/>
      <c r="G50" s="148"/>
      <c r="H50" s="148"/>
      <c r="I50" s="55" t="str">
        <f>TEXT(I47,I47)</f>
        <v>+</v>
      </c>
      <c r="J50" s="55" t="str">
        <f>TEXT(J47,J47)</f>
        <v>+</v>
      </c>
      <c r="K50" s="55" t="str">
        <f>TEXT(K47,K47)</f>
        <v>+</v>
      </c>
      <c r="L50" s="55" t="str">
        <f>TEXT(L47,L47)</f>
        <v>+</v>
      </c>
      <c r="M50" s="55" t="str">
        <f>TEXT(M47,M47)</f>
        <v>+</v>
      </c>
      <c r="N50" s="55"/>
      <c r="O50" s="100"/>
      <c r="P50" s="126"/>
      <c r="Q50" s="134"/>
      <c r="R50" s="128"/>
      <c r="S50" s="129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9"/>
      <c r="AH50" s="159"/>
      <c r="AI50" s="159"/>
      <c r="AJ50" s="159"/>
      <c r="AK50" s="159"/>
    </row>
    <row r="51" spans="1:37" s="160" customFormat="1" ht="21.75" customHeight="1">
      <c r="A51" s="156"/>
      <c r="B51" s="55"/>
      <c r="C51" s="147"/>
      <c r="D51" s="148"/>
      <c r="E51" s="149"/>
      <c r="F51" s="148"/>
      <c r="G51" s="148"/>
      <c r="H51" s="148"/>
      <c r="I51" s="55"/>
      <c r="J51" s="55"/>
      <c r="K51" s="55"/>
      <c r="L51" s="55"/>
      <c r="M51" s="55"/>
      <c r="N51" s="55"/>
      <c r="O51" s="100"/>
      <c r="P51" s="126"/>
      <c r="Q51" s="134"/>
      <c r="R51" s="128"/>
      <c r="S51" s="129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9"/>
      <c r="AH51" s="159"/>
      <c r="AI51" s="159"/>
      <c r="AJ51" s="159"/>
      <c r="AK51" s="159"/>
    </row>
    <row r="52" spans="1:37" ht="21.75" customHeight="1">
      <c r="A52" s="10"/>
      <c r="B52" s="58" t="s">
        <v>70</v>
      </c>
      <c r="C52" s="59" t="s">
        <v>67</v>
      </c>
      <c r="D52" s="60" t="s">
        <v>65</v>
      </c>
      <c r="E52" s="61">
        <f>ROUND(M36,0)</f>
        <v>0</v>
      </c>
      <c r="F52" s="62" t="s">
        <v>51</v>
      </c>
      <c r="G52" s="63">
        <f>100-E52*2</f>
        <v>100</v>
      </c>
      <c r="H52" s="62" t="s">
        <v>52</v>
      </c>
      <c r="I52" s="55" t="str">
        <f>TEXT(I47,I47)</f>
        <v>+</v>
      </c>
      <c r="J52" s="55" t="str">
        <f>TEXT(J47,J47)</f>
        <v>+</v>
      </c>
      <c r="K52" s="55" t="str">
        <f>TEXT(K47,K47)</f>
        <v>+</v>
      </c>
      <c r="L52" s="55" t="str">
        <f>TEXT(L47,L47)</f>
        <v>+</v>
      </c>
      <c r="M52" s="55" t="str">
        <f>TEXT(M47,M47)</f>
        <v>+</v>
      </c>
      <c r="N52" s="55"/>
      <c r="O52" s="100"/>
      <c r="P52" s="126"/>
      <c r="Q52" s="125"/>
      <c r="R52" s="134"/>
      <c r="S52" s="129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I52" s="42"/>
      <c r="AJ52" s="42"/>
      <c r="AK52" s="42"/>
    </row>
    <row r="53" spans="1:37" s="160" customFormat="1" ht="21.75" customHeight="1">
      <c r="A53" s="156"/>
      <c r="B53" s="55"/>
      <c r="C53" s="69"/>
      <c r="D53" s="150"/>
      <c r="E53" s="102"/>
      <c r="F53" s="77"/>
      <c r="G53" s="151"/>
      <c r="H53" s="77"/>
      <c r="I53" s="55"/>
      <c r="J53" s="55"/>
      <c r="K53" s="55"/>
      <c r="L53" s="55"/>
      <c r="M53" s="55"/>
      <c r="N53" s="55"/>
      <c r="O53" s="100"/>
      <c r="P53" s="126"/>
      <c r="Q53" s="125"/>
      <c r="R53" s="134"/>
      <c r="S53" s="129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9"/>
      <c r="AH53" s="159"/>
      <c r="AI53" s="159"/>
      <c r="AJ53" s="159"/>
      <c r="AK53" s="159"/>
    </row>
    <row r="54" spans="1:37" s="160" customFormat="1" ht="21.75" customHeight="1">
      <c r="A54" s="156"/>
      <c r="B54" s="55"/>
      <c r="C54" s="69"/>
      <c r="D54" s="150"/>
      <c r="E54" s="102"/>
      <c r="F54" s="77"/>
      <c r="G54" s="151"/>
      <c r="H54" s="77"/>
      <c r="I54" s="55"/>
      <c r="J54" s="55"/>
      <c r="K54" s="55"/>
      <c r="L54" s="55"/>
      <c r="M54" s="55"/>
      <c r="N54" s="55"/>
      <c r="O54" s="100"/>
      <c r="P54" s="126"/>
      <c r="Q54" s="125"/>
      <c r="R54" s="134"/>
      <c r="S54" s="129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9"/>
      <c r="AH54" s="159"/>
      <c r="AI54" s="159"/>
      <c r="AJ54" s="159"/>
      <c r="AK54" s="159"/>
    </row>
    <row r="55" spans="1:37" s="160" customFormat="1" ht="21.75" customHeight="1">
      <c r="A55" s="156"/>
      <c r="B55" s="55" t="s">
        <v>71</v>
      </c>
      <c r="C55" s="69" t="s">
        <v>72</v>
      </c>
      <c r="D55" s="77" t="s">
        <v>74</v>
      </c>
      <c r="E55" s="102"/>
      <c r="F55" s="77"/>
      <c r="G55" s="151"/>
      <c r="H55" s="77"/>
      <c r="I55" s="55" t="str">
        <f>TEXT(I47,I47)</f>
        <v>+</v>
      </c>
      <c r="J55" s="55" t="str">
        <f>TEXT(J47,J47)</f>
        <v>+</v>
      </c>
      <c r="K55" s="55" t="str">
        <f>TEXT(K47,K47)</f>
        <v>+</v>
      </c>
      <c r="L55" s="55" t="str">
        <f>TEXT(L47,L47)</f>
        <v>+</v>
      </c>
      <c r="M55" s="55" t="str">
        <f>TEXT(M47,M47)</f>
        <v>+</v>
      </c>
      <c r="N55" s="55"/>
      <c r="O55" s="100"/>
      <c r="P55" s="126"/>
      <c r="Q55" s="125" t="s">
        <v>104</v>
      </c>
      <c r="R55" s="134"/>
      <c r="S55" s="129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9"/>
      <c r="AH55" s="159"/>
      <c r="AI55" s="159"/>
      <c r="AJ55" s="159"/>
      <c r="AK55" s="159"/>
    </row>
    <row r="56" spans="1:37" s="160" customFormat="1" ht="21.75" customHeight="1">
      <c r="A56" s="156"/>
      <c r="B56" s="55"/>
      <c r="C56" s="69"/>
      <c r="D56" s="77"/>
      <c r="E56" s="102"/>
      <c r="F56" s="77"/>
      <c r="G56" s="151"/>
      <c r="H56" s="77"/>
      <c r="I56" s="55"/>
      <c r="J56" s="110"/>
      <c r="K56" s="100"/>
      <c r="L56" s="55"/>
      <c r="M56" s="68"/>
      <c r="N56" s="55"/>
      <c r="O56" s="100"/>
      <c r="P56" s="126"/>
      <c r="Q56" s="125" t="s">
        <v>107</v>
      </c>
      <c r="R56" s="134"/>
      <c r="S56" s="129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9"/>
      <c r="AH56" s="159"/>
      <c r="AI56" s="159"/>
      <c r="AJ56" s="159"/>
      <c r="AK56" s="159"/>
    </row>
    <row r="57" spans="1:37" s="160" customFormat="1" ht="21.75" customHeight="1">
      <c r="A57" s="156"/>
      <c r="B57" s="55"/>
      <c r="C57" s="69" t="s">
        <v>69</v>
      </c>
      <c r="D57" s="77" t="s">
        <v>73</v>
      </c>
      <c r="E57" s="116">
        <v>20</v>
      </c>
      <c r="F57" s="77" t="s">
        <v>68</v>
      </c>
      <c r="G57" s="151"/>
      <c r="H57" s="77"/>
      <c r="I57" s="55"/>
      <c r="J57" s="110" t="s">
        <v>63</v>
      </c>
      <c r="K57" s="100"/>
      <c r="L57" s="55"/>
      <c r="M57" s="68" t="s">
        <v>63</v>
      </c>
      <c r="N57" s="55"/>
      <c r="O57" s="100"/>
      <c r="P57" s="126"/>
      <c r="Q57" s="125" t="s">
        <v>75</v>
      </c>
      <c r="R57" s="134"/>
      <c r="S57" s="129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9"/>
      <c r="AH57" s="159"/>
      <c r="AI57" s="159"/>
      <c r="AJ57" s="159"/>
      <c r="AK57" s="159"/>
    </row>
    <row r="58" spans="1:37" s="160" customFormat="1" ht="21.75" customHeight="1">
      <c r="A58" s="156"/>
      <c r="B58" s="55"/>
      <c r="C58" s="69"/>
      <c r="D58" s="77"/>
      <c r="E58" s="102"/>
      <c r="F58" s="77"/>
      <c r="G58" s="105"/>
      <c r="H58" s="77"/>
      <c r="I58" s="55"/>
      <c r="J58" s="110"/>
      <c r="K58" s="100"/>
      <c r="L58" s="55"/>
      <c r="M58" s="68"/>
      <c r="N58" s="55"/>
      <c r="O58" s="100"/>
      <c r="P58" s="126"/>
      <c r="Q58" s="125" t="s">
        <v>76</v>
      </c>
      <c r="R58" s="134"/>
      <c r="S58" s="12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9"/>
      <c r="AH58" s="159"/>
      <c r="AI58" s="159"/>
      <c r="AJ58" s="159"/>
      <c r="AK58" s="159"/>
    </row>
    <row r="59" spans="1:37" s="160" customFormat="1" ht="21.75" customHeight="1">
      <c r="A59" s="156"/>
      <c r="B59" s="55"/>
      <c r="C59" s="106"/>
      <c r="D59" s="107"/>
      <c r="E59" s="108"/>
      <c r="F59" s="66"/>
      <c r="G59" s="67"/>
      <c r="H59" s="66"/>
      <c r="I59" s="55"/>
      <c r="J59" s="68"/>
      <c r="K59" s="100"/>
      <c r="L59" s="55"/>
      <c r="M59" s="68"/>
      <c r="N59" s="55"/>
      <c r="O59" s="100"/>
      <c r="P59" s="126"/>
      <c r="Q59" s="125"/>
      <c r="R59" s="134"/>
      <c r="S59" s="129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9"/>
      <c r="AH59" s="159"/>
      <c r="AI59" s="159"/>
      <c r="AJ59" s="159"/>
      <c r="AK59" s="159"/>
    </row>
    <row r="60" spans="1:37" ht="21.75" customHeight="1">
      <c r="A60" s="10"/>
      <c r="B60" s="55"/>
      <c r="C60" s="109"/>
      <c r="D60" s="78" t="s">
        <v>120</v>
      </c>
      <c r="E60" s="61">
        <f>IF(K39&gt;1.5,120,IF(K39&gt;1.25,100,80))</f>
        <v>80</v>
      </c>
      <c r="F60" s="62" t="s">
        <v>53</v>
      </c>
      <c r="G60" s="63"/>
      <c r="H60" s="62"/>
      <c r="I60" s="55" t="str">
        <f aca="true" t="shared" si="3" ref="I60:O60">TEXT(I47,I47)</f>
        <v>+</v>
      </c>
      <c r="J60" s="55" t="str">
        <f t="shared" si="3"/>
        <v>+</v>
      </c>
      <c r="K60" s="100" t="str">
        <f t="shared" si="3"/>
        <v>+</v>
      </c>
      <c r="L60" s="55" t="str">
        <f t="shared" si="3"/>
        <v>+</v>
      </c>
      <c r="M60" s="68" t="str">
        <f t="shared" si="3"/>
        <v>+</v>
      </c>
      <c r="N60" s="55" t="str">
        <f t="shared" si="3"/>
        <v>+</v>
      </c>
      <c r="O60" s="100" t="str">
        <f t="shared" si="3"/>
        <v>+</v>
      </c>
      <c r="P60" s="126"/>
      <c r="Q60" s="125"/>
      <c r="R60" s="134"/>
      <c r="S60" s="129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I60" s="42"/>
      <c r="AJ60" s="42"/>
      <c r="AK60" s="42"/>
    </row>
    <row r="61" spans="1:37" ht="19.5" customHeight="1" thickBot="1">
      <c r="A61" s="10"/>
      <c r="B61" s="182" t="s">
        <v>1</v>
      </c>
      <c r="C61" s="183"/>
      <c r="D61" s="184"/>
      <c r="E61" s="184"/>
      <c r="F61" s="184"/>
      <c r="G61" s="184"/>
      <c r="H61" s="184"/>
      <c r="I61" s="70" t="s">
        <v>77</v>
      </c>
      <c r="J61" s="70" t="s">
        <v>78</v>
      </c>
      <c r="K61" s="103" t="s">
        <v>79</v>
      </c>
      <c r="L61" s="104" t="s">
        <v>80</v>
      </c>
      <c r="M61" s="70" t="s">
        <v>81</v>
      </c>
      <c r="N61" s="70" t="s">
        <v>82</v>
      </c>
      <c r="O61" s="123" t="s">
        <v>83</v>
      </c>
      <c r="P61" s="126"/>
      <c r="Q61" s="125"/>
      <c r="R61" s="128"/>
      <c r="S61" s="129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I61" s="42"/>
      <c r="AJ61" s="42"/>
      <c r="AK61" s="42"/>
    </row>
    <row r="62" spans="1:38" ht="19.5" customHeight="1" thickTop="1">
      <c r="A62" s="10"/>
      <c r="B62" s="10"/>
      <c r="C62" s="10"/>
      <c r="D62" s="71"/>
      <c r="E62" s="72"/>
      <c r="F62" s="10"/>
      <c r="G62" s="73"/>
      <c r="H62" s="71"/>
      <c r="I62" s="65"/>
      <c r="J62" s="65"/>
      <c r="K62" s="65"/>
      <c r="L62" s="10"/>
      <c r="M62" s="10"/>
      <c r="N62" s="10"/>
      <c r="O62" s="65"/>
      <c r="P62" s="65"/>
      <c r="Q62" s="65"/>
      <c r="R62" s="64"/>
      <c r="S62" s="10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I62" s="42"/>
      <c r="AJ62" s="42"/>
      <c r="AK62" s="42"/>
      <c r="AL62" s="42"/>
    </row>
    <row r="63" spans="1:34" ht="24">
      <c r="A63" s="2" t="str">
        <f>A1</f>
        <v>注射薬･指示処方箋(内科･外科/胃癌化学療法)　</v>
      </c>
      <c r="B63" s="135"/>
      <c r="C63" s="1"/>
      <c r="D63" s="3"/>
      <c r="E63" s="4"/>
      <c r="F63" s="5"/>
      <c r="G63" s="6"/>
      <c r="H63" s="7"/>
      <c r="I63" s="7" t="str">
        <f>I1</f>
        <v>胃癌１-18:CRT（TSLDR療法）(6週毎)</v>
      </c>
      <c r="J63" s="1"/>
      <c r="K63" s="1"/>
      <c r="L63" s="5"/>
      <c r="M63" s="5"/>
      <c r="N63" s="5"/>
      <c r="O63" s="7"/>
      <c r="P63" s="5"/>
      <c r="Q63" s="5"/>
      <c r="R63" s="163" t="s">
        <v>116</v>
      </c>
      <c r="S63" s="1"/>
      <c r="T63" s="8"/>
      <c r="U63" s="9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9.75" customHeight="1">
      <c r="A64" s="10"/>
      <c r="B64" s="10"/>
      <c r="C64" s="11"/>
      <c r="D64" s="12"/>
      <c r="E64" s="13"/>
      <c r="F64" s="14"/>
      <c r="G64" s="15"/>
      <c r="H64" s="10"/>
      <c r="I64" s="16"/>
      <c r="J64" s="10"/>
      <c r="K64" s="17"/>
      <c r="L64" s="14"/>
      <c r="M64" s="14"/>
      <c r="N64" s="14"/>
      <c r="O64" s="17"/>
      <c r="P64" s="14"/>
      <c r="Q64" s="14"/>
      <c r="R64" s="10"/>
      <c r="S64" s="10"/>
      <c r="T64" s="8"/>
      <c r="U64" s="9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6.5" customHeight="1" thickBot="1">
      <c r="A65" s="10"/>
      <c r="B65" s="10"/>
      <c r="C65" s="18" t="s">
        <v>8</v>
      </c>
      <c r="D65" s="177" t="s">
        <v>9</v>
      </c>
      <c r="E65" s="178"/>
      <c r="F65" s="179"/>
      <c r="G65" s="180"/>
      <c r="H65" s="181"/>
      <c r="I65" s="216" t="s">
        <v>10</v>
      </c>
      <c r="J65" s="217"/>
      <c r="K65" s="217"/>
      <c r="L65" s="218"/>
      <c r="M65" s="219" t="s">
        <v>11</v>
      </c>
      <c r="N65" s="220"/>
      <c r="O65" s="221"/>
      <c r="P65" s="222" t="s">
        <v>0</v>
      </c>
      <c r="Q65" s="223"/>
      <c r="R65" s="224"/>
      <c r="S65" s="10"/>
      <c r="T65" s="8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5.75" customHeight="1" thickBot="1">
      <c r="A66" s="10"/>
      <c r="B66" s="10"/>
      <c r="C66" s="191" t="s">
        <v>12</v>
      </c>
      <c r="D66" s="225" t="s">
        <v>13</v>
      </c>
      <c r="E66" s="223"/>
      <c r="F66" s="224"/>
      <c r="G66" s="180"/>
      <c r="H66" s="181"/>
      <c r="I66" s="19" t="s">
        <v>14</v>
      </c>
      <c r="J66" s="20" t="s">
        <v>15</v>
      </c>
      <c r="K66" s="20" t="s">
        <v>16</v>
      </c>
      <c r="L66" s="21" t="s">
        <v>17</v>
      </c>
      <c r="M66" s="22">
        <v>1</v>
      </c>
      <c r="N66" s="23">
        <v>0.8</v>
      </c>
      <c r="O66" s="24">
        <v>0.6</v>
      </c>
      <c r="P66" s="25"/>
      <c r="Q66" s="26"/>
      <c r="R66" s="27"/>
      <c r="S66" s="10"/>
      <c r="T66" s="8"/>
      <c r="U66" s="9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5.75" customHeight="1">
      <c r="A67" s="10"/>
      <c r="B67" s="10"/>
      <c r="C67" s="178"/>
      <c r="D67" s="226" t="s">
        <v>62</v>
      </c>
      <c r="E67" s="227"/>
      <c r="F67" s="228"/>
      <c r="G67" s="180"/>
      <c r="H67" s="181"/>
      <c r="I67" s="90" t="s">
        <v>6</v>
      </c>
      <c r="J67" s="91">
        <v>6</v>
      </c>
      <c r="K67" s="136" t="s">
        <v>92</v>
      </c>
      <c r="L67" s="92">
        <v>0.5</v>
      </c>
      <c r="M67" s="93">
        <f>R71*J67</f>
        <v>0</v>
      </c>
      <c r="N67" s="94">
        <f>M67*0.8</f>
        <v>0</v>
      </c>
      <c r="O67" s="95">
        <f>M67*0.6</f>
        <v>0</v>
      </c>
      <c r="P67" s="28" t="s">
        <v>18</v>
      </c>
      <c r="Q67" s="175" t="s">
        <v>19</v>
      </c>
      <c r="R67" s="176"/>
      <c r="S67" s="14"/>
      <c r="T67" s="8"/>
      <c r="U67" s="9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5.75" customHeight="1" thickBot="1">
      <c r="A68" s="10"/>
      <c r="B68" s="10"/>
      <c r="C68" s="191" t="s">
        <v>20</v>
      </c>
      <c r="D68" s="206" t="s">
        <v>21</v>
      </c>
      <c r="E68" s="207"/>
      <c r="F68" s="208"/>
      <c r="G68" s="180"/>
      <c r="H68" s="181"/>
      <c r="I68" s="114"/>
      <c r="J68" s="114"/>
      <c r="K68" s="114"/>
      <c r="L68" s="114"/>
      <c r="M68" s="114"/>
      <c r="N68" s="114"/>
      <c r="O68" s="115"/>
      <c r="P68" s="28" t="s">
        <v>23</v>
      </c>
      <c r="Q68" s="209"/>
      <c r="R68" s="210"/>
      <c r="S68" s="14"/>
      <c r="T68" s="8"/>
      <c r="U68" s="9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5.75" customHeight="1" thickBot="1">
      <c r="A69" s="10"/>
      <c r="B69" s="10"/>
      <c r="C69" s="178"/>
      <c r="D69" s="211" t="s">
        <v>64</v>
      </c>
      <c r="E69" s="212"/>
      <c r="F69" s="213"/>
      <c r="G69" s="180"/>
      <c r="H69" s="181"/>
      <c r="I69" s="84" t="s">
        <v>7</v>
      </c>
      <c r="J69" s="85">
        <v>80</v>
      </c>
      <c r="K69" s="85" t="s">
        <v>93</v>
      </c>
      <c r="L69" s="86" t="s">
        <v>25</v>
      </c>
      <c r="M69" s="76">
        <v>120</v>
      </c>
      <c r="N69" s="214" t="s">
        <v>2</v>
      </c>
      <c r="O69" s="215"/>
      <c r="P69" s="29" t="s">
        <v>26</v>
      </c>
      <c r="Q69" s="30" t="s">
        <v>27</v>
      </c>
      <c r="R69" s="31">
        <f>R7</f>
        <v>0</v>
      </c>
      <c r="S69" s="14"/>
      <c r="T69" s="8"/>
      <c r="U69" s="9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5.75" customHeight="1" thickBot="1" thickTop="1">
      <c r="A70" s="10"/>
      <c r="B70" s="10"/>
      <c r="C70" s="191" t="s">
        <v>28</v>
      </c>
      <c r="D70" s="193" t="s">
        <v>29</v>
      </c>
      <c r="E70" s="194"/>
      <c r="F70" s="196" t="s">
        <v>30</v>
      </c>
      <c r="G70" s="198"/>
      <c r="H70" s="199"/>
      <c r="I70" s="200" t="s">
        <v>31</v>
      </c>
      <c r="J70" s="201"/>
      <c r="K70" s="89">
        <f>POWER(R70,0.444)*POWER(R69,0.663)*88.83/10000</f>
        <v>0</v>
      </c>
      <c r="L70" s="87"/>
      <c r="M70" s="79">
        <v>100</v>
      </c>
      <c r="N70" s="202" t="s">
        <v>32</v>
      </c>
      <c r="O70" s="203"/>
      <c r="P70" s="29" t="s">
        <v>33</v>
      </c>
      <c r="Q70" s="30" t="s">
        <v>34</v>
      </c>
      <c r="R70" s="31">
        <f>R8</f>
        <v>0</v>
      </c>
      <c r="S70" s="14"/>
      <c r="T70" s="8"/>
      <c r="U70" s="9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5.75" customHeight="1" thickBot="1" thickTop="1">
      <c r="A71" s="10"/>
      <c r="B71" s="10"/>
      <c r="C71" s="192"/>
      <c r="D71" s="195"/>
      <c r="E71" s="195"/>
      <c r="F71" s="197"/>
      <c r="G71" s="38" t="s">
        <v>35</v>
      </c>
      <c r="H71" s="10"/>
      <c r="I71" s="10"/>
      <c r="J71" s="82"/>
      <c r="K71" s="83"/>
      <c r="L71" s="82"/>
      <c r="M71" s="88">
        <v>80</v>
      </c>
      <c r="N71" s="204" t="s">
        <v>3</v>
      </c>
      <c r="O71" s="205"/>
      <c r="P71" s="32" t="s">
        <v>36</v>
      </c>
      <c r="Q71" s="33" t="s">
        <v>37</v>
      </c>
      <c r="R71" s="34">
        <f>POWER(R70,0.425)*POWER(R69,0.725)*71.84/10000</f>
        <v>0</v>
      </c>
      <c r="S71" s="14"/>
      <c r="T71" s="8"/>
      <c r="U71" s="9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1.25" customHeight="1" thickTop="1">
      <c r="A72" s="10"/>
      <c r="B72" s="10"/>
      <c r="C72" s="35"/>
      <c r="D72" s="36"/>
      <c r="E72" s="36"/>
      <c r="F72" s="37"/>
      <c r="G72" s="38" t="s">
        <v>38</v>
      </c>
      <c r="H72" s="10"/>
      <c r="I72" s="10"/>
      <c r="J72" s="10"/>
      <c r="K72" s="10"/>
      <c r="L72" s="10"/>
      <c r="M72" s="10"/>
      <c r="N72" s="38"/>
      <c r="O72" s="10"/>
      <c r="P72" s="10"/>
      <c r="Q72" s="10"/>
      <c r="R72" s="10"/>
      <c r="S72" s="14"/>
      <c r="T72" s="8"/>
      <c r="U72" s="9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5.75" customHeight="1">
      <c r="A73" s="10"/>
      <c r="B73" s="39"/>
      <c r="C73" s="40" t="s">
        <v>39</v>
      </c>
      <c r="D73" s="185"/>
      <c r="E73" s="186"/>
      <c r="F73" s="96"/>
      <c r="G73" s="187" t="s">
        <v>40</v>
      </c>
      <c r="H73" s="188"/>
      <c r="I73" s="164">
        <v>1</v>
      </c>
      <c r="J73" s="165"/>
      <c r="K73" s="165"/>
      <c r="L73" s="165"/>
      <c r="M73" s="165"/>
      <c r="N73" s="165"/>
      <c r="O73" s="166"/>
      <c r="P73" s="126"/>
      <c r="Q73" s="127"/>
      <c r="R73" s="128"/>
      <c r="S73" s="129"/>
      <c r="AH73" s="44"/>
    </row>
    <row r="74" spans="1:34" ht="15.75" customHeight="1">
      <c r="A74" s="10"/>
      <c r="B74" s="39"/>
      <c r="C74" s="45" t="s">
        <v>41</v>
      </c>
      <c r="D74" s="46"/>
      <c r="E74" s="47"/>
      <c r="F74" s="97"/>
      <c r="G74" s="169" t="s">
        <v>4</v>
      </c>
      <c r="H74" s="170"/>
      <c r="I74" s="48" t="e">
        <f>O43+1</f>
        <v>#VALUE!</v>
      </c>
      <c r="J74" s="49" t="e">
        <f aca="true" t="shared" si="4" ref="J74:O74">I74+1</f>
        <v>#VALUE!</v>
      </c>
      <c r="K74" s="49" t="e">
        <f t="shared" si="4"/>
        <v>#VALUE!</v>
      </c>
      <c r="L74" s="49" t="e">
        <f t="shared" si="4"/>
        <v>#VALUE!</v>
      </c>
      <c r="M74" s="49" t="e">
        <f t="shared" si="4"/>
        <v>#VALUE!</v>
      </c>
      <c r="N74" s="49" t="e">
        <f t="shared" si="4"/>
        <v>#VALUE!</v>
      </c>
      <c r="O74" s="117" t="e">
        <f t="shared" si="4"/>
        <v>#VALUE!</v>
      </c>
      <c r="P74" s="130"/>
      <c r="Q74" s="124"/>
      <c r="R74" s="128"/>
      <c r="S74" s="129"/>
      <c r="T74" s="43"/>
      <c r="U74" s="42"/>
      <c r="AH74" s="44"/>
    </row>
    <row r="75" spans="1:34" ht="15.75" customHeight="1" thickBot="1">
      <c r="A75" s="10"/>
      <c r="B75" s="39"/>
      <c r="C75" s="111" t="s">
        <v>42</v>
      </c>
      <c r="D75" s="189"/>
      <c r="E75" s="190"/>
      <c r="F75" s="50"/>
      <c r="G75" s="169" t="s">
        <v>43</v>
      </c>
      <c r="H75" s="170"/>
      <c r="I75" s="51">
        <v>1</v>
      </c>
      <c r="J75" s="51">
        <v>1</v>
      </c>
      <c r="K75" s="51">
        <v>1</v>
      </c>
      <c r="L75" s="51">
        <v>1</v>
      </c>
      <c r="M75" s="51">
        <v>1</v>
      </c>
      <c r="N75" s="51">
        <v>1</v>
      </c>
      <c r="O75" s="118">
        <v>1</v>
      </c>
      <c r="P75" s="131"/>
      <c r="Q75" s="167"/>
      <c r="R75" s="128"/>
      <c r="S75" s="129"/>
      <c r="T75" s="43"/>
      <c r="U75" s="42"/>
      <c r="AH75" s="44"/>
    </row>
    <row r="76" spans="1:34" ht="15.75" customHeight="1" thickTop="1">
      <c r="A76" s="10"/>
      <c r="B76" s="39"/>
      <c r="C76" s="112"/>
      <c r="D76" s="113"/>
      <c r="E76" s="113"/>
      <c r="F76" s="50"/>
      <c r="G76" s="169" t="s">
        <v>44</v>
      </c>
      <c r="H76" s="170"/>
      <c r="I76" s="52" t="s">
        <v>45</v>
      </c>
      <c r="J76" s="52" t="s">
        <v>45</v>
      </c>
      <c r="K76" s="52" t="s">
        <v>45</v>
      </c>
      <c r="L76" s="52" t="s">
        <v>45</v>
      </c>
      <c r="M76" s="52" t="s">
        <v>45</v>
      </c>
      <c r="N76" s="52" t="s">
        <v>45</v>
      </c>
      <c r="O76" s="119" t="s">
        <v>45</v>
      </c>
      <c r="P76" s="132"/>
      <c r="Q76" s="168"/>
      <c r="R76" s="128"/>
      <c r="S76" s="129"/>
      <c r="T76" s="43"/>
      <c r="U76" s="42"/>
      <c r="AH76" s="44"/>
    </row>
    <row r="77" spans="1:34" ht="15.75" customHeight="1">
      <c r="A77" s="10"/>
      <c r="B77" s="10"/>
      <c r="C77" s="10"/>
      <c r="D77" s="53"/>
      <c r="E77" s="54"/>
      <c r="F77" s="50"/>
      <c r="G77" s="171" t="s">
        <v>46</v>
      </c>
      <c r="H77" s="170"/>
      <c r="I77" s="55"/>
      <c r="J77" s="55"/>
      <c r="K77" s="55"/>
      <c r="L77" s="55"/>
      <c r="M77" s="55"/>
      <c r="N77" s="55"/>
      <c r="O77" s="100"/>
      <c r="P77" s="126"/>
      <c r="Q77" s="168"/>
      <c r="R77" s="128"/>
      <c r="S77" s="129"/>
      <c r="T77" s="43"/>
      <c r="U77" s="42"/>
      <c r="AH77" s="44"/>
    </row>
    <row r="78" spans="1:34" ht="19.5" customHeight="1" thickBot="1">
      <c r="A78" s="10"/>
      <c r="B78" s="10"/>
      <c r="C78" s="56" t="s">
        <v>47</v>
      </c>
      <c r="D78" s="172" t="s">
        <v>48</v>
      </c>
      <c r="E78" s="172"/>
      <c r="F78" s="172"/>
      <c r="G78" s="173" t="s">
        <v>49</v>
      </c>
      <c r="H78" s="174"/>
      <c r="I78" s="80" t="s">
        <v>60</v>
      </c>
      <c r="J78" s="57" t="s">
        <v>60</v>
      </c>
      <c r="K78" s="57" t="s">
        <v>60</v>
      </c>
      <c r="L78" s="57" t="s">
        <v>60</v>
      </c>
      <c r="M78" s="57" t="s">
        <v>60</v>
      </c>
      <c r="N78" s="57" t="s">
        <v>60</v>
      </c>
      <c r="O78" s="120" t="s">
        <v>60</v>
      </c>
      <c r="P78" s="133"/>
      <c r="Q78" s="168"/>
      <c r="R78" s="128"/>
      <c r="S78" s="129"/>
      <c r="T78" s="43"/>
      <c r="U78" s="42"/>
      <c r="AH78" s="44"/>
    </row>
    <row r="79" spans="1:37" s="160" customFormat="1" ht="21.75" customHeight="1">
      <c r="A79" s="156"/>
      <c r="B79" s="55"/>
      <c r="C79" s="141"/>
      <c r="D79" s="142"/>
      <c r="E79" s="143"/>
      <c r="F79" s="142"/>
      <c r="G79" s="142"/>
      <c r="H79" s="142"/>
      <c r="I79" s="81"/>
      <c r="J79" s="81"/>
      <c r="K79" s="98"/>
      <c r="L79" s="81"/>
      <c r="M79" s="99"/>
      <c r="N79" s="81"/>
      <c r="O79" s="98"/>
      <c r="P79" s="126"/>
      <c r="Q79" s="134"/>
      <c r="R79" s="128"/>
      <c r="S79" s="129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9"/>
      <c r="AH79" s="159"/>
      <c r="AI79" s="159"/>
      <c r="AJ79" s="159"/>
      <c r="AK79" s="159"/>
    </row>
    <row r="80" spans="1:37" s="160" customFormat="1" ht="21.75" customHeight="1">
      <c r="A80" s="156"/>
      <c r="B80" s="55"/>
      <c r="C80" s="106"/>
      <c r="D80" s="144"/>
      <c r="E80" s="145"/>
      <c r="F80" s="144"/>
      <c r="G80" s="144"/>
      <c r="H80" s="146"/>
      <c r="I80" s="101"/>
      <c r="J80" s="101"/>
      <c r="K80" s="121"/>
      <c r="L80" s="101"/>
      <c r="M80" s="122"/>
      <c r="N80" s="101"/>
      <c r="O80" s="121"/>
      <c r="P80" s="126"/>
      <c r="Q80" s="134"/>
      <c r="R80" s="128"/>
      <c r="S80" s="129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9"/>
      <c r="AH80" s="159"/>
      <c r="AI80" s="159"/>
      <c r="AJ80" s="159"/>
      <c r="AK80" s="159"/>
    </row>
    <row r="81" spans="1:37" s="160" customFormat="1" ht="21.75" customHeight="1">
      <c r="A81" s="156"/>
      <c r="B81" s="55" t="s">
        <v>50</v>
      </c>
      <c r="C81" s="147" t="s">
        <v>66</v>
      </c>
      <c r="D81" s="148" t="s">
        <v>122</v>
      </c>
      <c r="E81" s="149"/>
      <c r="F81" s="148"/>
      <c r="G81" s="148"/>
      <c r="H81" s="148"/>
      <c r="I81" s="55" t="str">
        <f>TEXT(I78,I78)</f>
        <v>+</v>
      </c>
      <c r="J81" s="55" t="str">
        <f>TEXT(J78,J78)</f>
        <v>+</v>
      </c>
      <c r="K81" s="55" t="str">
        <f>TEXT(K78,K78)</f>
        <v>+</v>
      </c>
      <c r="L81" s="55" t="str">
        <f>TEXT(L78,L78)</f>
        <v>+</v>
      </c>
      <c r="M81" s="55" t="str">
        <f>TEXT(M78,M78)</f>
        <v>+</v>
      </c>
      <c r="N81" s="55"/>
      <c r="O81" s="100"/>
      <c r="P81" s="126"/>
      <c r="Q81" s="134"/>
      <c r="R81" s="128"/>
      <c r="S81" s="129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9"/>
      <c r="AH81" s="159"/>
      <c r="AI81" s="159"/>
      <c r="AJ81" s="159"/>
      <c r="AK81" s="159"/>
    </row>
    <row r="82" spans="1:37" s="160" customFormat="1" ht="21.75" customHeight="1">
      <c r="A82" s="156"/>
      <c r="B82" s="55"/>
      <c r="C82" s="147"/>
      <c r="D82" s="148"/>
      <c r="E82" s="149"/>
      <c r="F82" s="148"/>
      <c r="G82" s="148"/>
      <c r="H82" s="148"/>
      <c r="I82" s="55"/>
      <c r="J82" s="55"/>
      <c r="K82" s="55"/>
      <c r="L82" s="55"/>
      <c r="M82" s="55"/>
      <c r="N82" s="55"/>
      <c r="O82" s="100"/>
      <c r="P82" s="126"/>
      <c r="Q82" s="134"/>
      <c r="R82" s="128"/>
      <c r="S82" s="129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9"/>
      <c r="AH82" s="159"/>
      <c r="AI82" s="159"/>
      <c r="AJ82" s="159"/>
      <c r="AK82" s="159"/>
    </row>
    <row r="83" spans="1:37" ht="21.75" customHeight="1">
      <c r="A83" s="10"/>
      <c r="B83" s="58" t="s">
        <v>70</v>
      </c>
      <c r="C83" s="59" t="s">
        <v>67</v>
      </c>
      <c r="D83" s="60" t="s">
        <v>65</v>
      </c>
      <c r="E83" s="61">
        <f>ROUND(M67,0)</f>
        <v>0</v>
      </c>
      <c r="F83" s="62" t="s">
        <v>51</v>
      </c>
      <c r="G83" s="63">
        <f>100-E83*2</f>
        <v>100</v>
      </c>
      <c r="H83" s="62" t="s">
        <v>52</v>
      </c>
      <c r="I83" s="55" t="str">
        <f>TEXT(I78,I78)</f>
        <v>+</v>
      </c>
      <c r="J83" s="55" t="str">
        <f>TEXT(J78,J78)</f>
        <v>+</v>
      </c>
      <c r="K83" s="55" t="str">
        <f>TEXT(K78,K78)</f>
        <v>+</v>
      </c>
      <c r="L83" s="55" t="str">
        <f>TEXT(L78,L78)</f>
        <v>+</v>
      </c>
      <c r="M83" s="55" t="str">
        <f>TEXT(M78,M78)</f>
        <v>+</v>
      </c>
      <c r="N83" s="55"/>
      <c r="O83" s="100"/>
      <c r="P83" s="126"/>
      <c r="Q83" s="125"/>
      <c r="R83" s="134"/>
      <c r="S83" s="129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I83" s="42"/>
      <c r="AJ83" s="42"/>
      <c r="AK83" s="42"/>
    </row>
    <row r="84" spans="1:37" s="160" customFormat="1" ht="21.75" customHeight="1">
      <c r="A84" s="156"/>
      <c r="B84" s="55"/>
      <c r="C84" s="69"/>
      <c r="D84" s="150"/>
      <c r="E84" s="102"/>
      <c r="F84" s="77"/>
      <c r="G84" s="151"/>
      <c r="H84" s="77"/>
      <c r="I84" s="55"/>
      <c r="J84" s="55"/>
      <c r="K84" s="55"/>
      <c r="L84" s="55"/>
      <c r="M84" s="55"/>
      <c r="N84" s="55"/>
      <c r="O84" s="100"/>
      <c r="P84" s="126"/>
      <c r="Q84" s="125"/>
      <c r="R84" s="134"/>
      <c r="S84" s="129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9"/>
      <c r="AH84" s="159"/>
      <c r="AI84" s="159"/>
      <c r="AJ84" s="159"/>
      <c r="AK84" s="159"/>
    </row>
    <row r="85" spans="1:37" s="160" customFormat="1" ht="21.75" customHeight="1">
      <c r="A85" s="156"/>
      <c r="B85" s="55"/>
      <c r="C85" s="69"/>
      <c r="D85" s="150"/>
      <c r="E85" s="102"/>
      <c r="F85" s="77"/>
      <c r="G85" s="151"/>
      <c r="H85" s="77"/>
      <c r="I85" s="55"/>
      <c r="J85" s="55"/>
      <c r="K85" s="55"/>
      <c r="L85" s="55"/>
      <c r="M85" s="55"/>
      <c r="N85" s="55"/>
      <c r="O85" s="100"/>
      <c r="P85" s="126"/>
      <c r="Q85" s="125"/>
      <c r="R85" s="134"/>
      <c r="S85" s="129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9"/>
      <c r="AH85" s="159"/>
      <c r="AI85" s="159"/>
      <c r="AJ85" s="159"/>
      <c r="AK85" s="159"/>
    </row>
    <row r="86" spans="1:37" s="160" customFormat="1" ht="21.75" customHeight="1">
      <c r="A86" s="156"/>
      <c r="B86" s="55" t="s">
        <v>71</v>
      </c>
      <c r="C86" s="69" t="s">
        <v>72</v>
      </c>
      <c r="D86" s="77" t="s">
        <v>74</v>
      </c>
      <c r="E86" s="102"/>
      <c r="F86" s="77"/>
      <c r="G86" s="151"/>
      <c r="H86" s="77"/>
      <c r="I86" s="55" t="str">
        <f>TEXT(I78,I78)</f>
        <v>+</v>
      </c>
      <c r="J86" s="55" t="str">
        <f>TEXT(J78,J78)</f>
        <v>+</v>
      </c>
      <c r="K86" s="55" t="str">
        <f>TEXT(K78,K78)</f>
        <v>+</v>
      </c>
      <c r="L86" s="55" t="str">
        <f>TEXT(L78,L78)</f>
        <v>+</v>
      </c>
      <c r="M86" s="55" t="str">
        <f>TEXT(M78,M78)</f>
        <v>+</v>
      </c>
      <c r="N86" s="55"/>
      <c r="O86" s="100"/>
      <c r="P86" s="126"/>
      <c r="Q86" s="125" t="s">
        <v>104</v>
      </c>
      <c r="R86" s="134"/>
      <c r="S86" s="129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9"/>
      <c r="AH86" s="159"/>
      <c r="AI86" s="159"/>
      <c r="AJ86" s="159"/>
      <c r="AK86" s="159"/>
    </row>
    <row r="87" spans="1:37" s="160" customFormat="1" ht="21.75" customHeight="1">
      <c r="A87" s="156"/>
      <c r="B87" s="55"/>
      <c r="C87" s="69"/>
      <c r="D87" s="77"/>
      <c r="E87" s="102"/>
      <c r="F87" s="77"/>
      <c r="G87" s="151"/>
      <c r="H87" s="77"/>
      <c r="I87" s="55"/>
      <c r="J87" s="110"/>
      <c r="K87" s="100"/>
      <c r="L87" s="55"/>
      <c r="M87" s="68"/>
      <c r="N87" s="55"/>
      <c r="O87" s="100"/>
      <c r="P87" s="126"/>
      <c r="Q87" s="125" t="s">
        <v>105</v>
      </c>
      <c r="R87" s="134"/>
      <c r="S87" s="129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9"/>
      <c r="AH87" s="159"/>
      <c r="AI87" s="159"/>
      <c r="AJ87" s="159"/>
      <c r="AK87" s="159"/>
    </row>
    <row r="88" spans="1:37" s="160" customFormat="1" ht="21.75" customHeight="1">
      <c r="A88" s="156"/>
      <c r="B88" s="55"/>
      <c r="C88" s="69" t="s">
        <v>69</v>
      </c>
      <c r="D88" s="77" t="s">
        <v>73</v>
      </c>
      <c r="E88" s="116">
        <v>20</v>
      </c>
      <c r="F88" s="77" t="s">
        <v>68</v>
      </c>
      <c r="G88" s="151"/>
      <c r="H88" s="77"/>
      <c r="I88" s="55"/>
      <c r="J88" s="110" t="s">
        <v>63</v>
      </c>
      <c r="K88" s="100"/>
      <c r="L88" s="55"/>
      <c r="M88" s="68" t="s">
        <v>63</v>
      </c>
      <c r="N88" s="55"/>
      <c r="O88" s="100"/>
      <c r="P88" s="126"/>
      <c r="Q88" s="125" t="s">
        <v>75</v>
      </c>
      <c r="R88" s="134"/>
      <c r="S88" s="129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9"/>
      <c r="AH88" s="159"/>
      <c r="AI88" s="159"/>
      <c r="AJ88" s="159"/>
      <c r="AK88" s="159"/>
    </row>
    <row r="89" spans="1:37" s="160" customFormat="1" ht="21.75" customHeight="1">
      <c r="A89" s="156"/>
      <c r="B89" s="55"/>
      <c r="C89" s="69"/>
      <c r="D89" s="77"/>
      <c r="E89" s="102"/>
      <c r="F89" s="77"/>
      <c r="G89" s="105"/>
      <c r="H89" s="77"/>
      <c r="I89" s="55"/>
      <c r="J89" s="110"/>
      <c r="K89" s="100"/>
      <c r="L89" s="55"/>
      <c r="M89" s="68"/>
      <c r="N89" s="55"/>
      <c r="O89" s="100"/>
      <c r="P89" s="126"/>
      <c r="Q89" s="125" t="s">
        <v>76</v>
      </c>
      <c r="R89" s="134"/>
      <c r="S89" s="129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9"/>
      <c r="AH89" s="159"/>
      <c r="AI89" s="159"/>
      <c r="AJ89" s="159"/>
      <c r="AK89" s="159"/>
    </row>
    <row r="90" spans="1:37" s="160" customFormat="1" ht="21.75" customHeight="1">
      <c r="A90" s="156"/>
      <c r="B90" s="55"/>
      <c r="C90" s="106"/>
      <c r="D90" s="107"/>
      <c r="E90" s="108"/>
      <c r="F90" s="66"/>
      <c r="G90" s="67"/>
      <c r="H90" s="66"/>
      <c r="I90" s="55"/>
      <c r="J90" s="68"/>
      <c r="K90" s="100"/>
      <c r="L90" s="55"/>
      <c r="M90" s="68"/>
      <c r="N90" s="55"/>
      <c r="O90" s="100"/>
      <c r="P90" s="126"/>
      <c r="Q90" s="125"/>
      <c r="R90" s="134"/>
      <c r="S90" s="129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9"/>
      <c r="AH90" s="159"/>
      <c r="AI90" s="159"/>
      <c r="AJ90" s="159"/>
      <c r="AK90" s="159"/>
    </row>
    <row r="91" spans="1:37" ht="21.75" customHeight="1">
      <c r="A91" s="10"/>
      <c r="B91" s="55"/>
      <c r="C91" s="109"/>
      <c r="D91" s="78" t="s">
        <v>119</v>
      </c>
      <c r="E91" s="61">
        <f>IF(K70&gt;1.5,120,IF(K70&gt;1.25,100,80))</f>
        <v>80</v>
      </c>
      <c r="F91" s="62" t="s">
        <v>53</v>
      </c>
      <c r="G91" s="63"/>
      <c r="H91" s="62"/>
      <c r="I91" s="55" t="str">
        <f aca="true" t="shared" si="5" ref="I91:O91">TEXT(I78,I78)</f>
        <v>+</v>
      </c>
      <c r="J91" s="55" t="str">
        <f t="shared" si="5"/>
        <v>+</v>
      </c>
      <c r="K91" s="100" t="str">
        <f t="shared" si="5"/>
        <v>+</v>
      </c>
      <c r="L91" s="55" t="str">
        <f t="shared" si="5"/>
        <v>+</v>
      </c>
      <c r="M91" s="68" t="str">
        <f t="shared" si="5"/>
        <v>+</v>
      </c>
      <c r="N91" s="55" t="str">
        <f t="shared" si="5"/>
        <v>+</v>
      </c>
      <c r="O91" s="100" t="str">
        <f t="shared" si="5"/>
        <v>+</v>
      </c>
      <c r="P91" s="126"/>
      <c r="Q91" s="125"/>
      <c r="R91" s="134"/>
      <c r="S91" s="129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I91" s="42"/>
      <c r="AJ91" s="42"/>
      <c r="AK91" s="42"/>
    </row>
    <row r="92" spans="1:37" ht="19.5" customHeight="1" thickBot="1">
      <c r="A92" s="10"/>
      <c r="B92" s="182" t="s">
        <v>1</v>
      </c>
      <c r="C92" s="183"/>
      <c r="D92" s="184"/>
      <c r="E92" s="184"/>
      <c r="F92" s="184"/>
      <c r="G92" s="184"/>
      <c r="H92" s="184"/>
      <c r="I92" s="70" t="s">
        <v>84</v>
      </c>
      <c r="J92" s="70" t="s">
        <v>85</v>
      </c>
      <c r="K92" s="103" t="s">
        <v>86</v>
      </c>
      <c r="L92" s="104" t="s">
        <v>87</v>
      </c>
      <c r="M92" s="70" t="s">
        <v>88</v>
      </c>
      <c r="N92" s="70" t="s">
        <v>89</v>
      </c>
      <c r="O92" s="123" t="s">
        <v>90</v>
      </c>
      <c r="P92" s="126"/>
      <c r="Q92" s="125"/>
      <c r="R92" s="128"/>
      <c r="S92" s="129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I92" s="42"/>
      <c r="AJ92" s="42"/>
      <c r="AK92" s="42"/>
    </row>
    <row r="93" spans="1:38" ht="19.5" customHeight="1" thickTop="1">
      <c r="A93" s="10"/>
      <c r="B93" s="10"/>
      <c r="C93" s="10"/>
      <c r="D93" s="71"/>
      <c r="E93" s="72"/>
      <c r="F93" s="10"/>
      <c r="G93" s="73"/>
      <c r="H93" s="71"/>
      <c r="I93" s="65"/>
      <c r="J93" s="65"/>
      <c r="K93" s="65"/>
      <c r="L93" s="10"/>
      <c r="M93" s="10"/>
      <c r="N93" s="10"/>
      <c r="O93" s="65"/>
      <c r="P93" s="65"/>
      <c r="Q93" s="65"/>
      <c r="R93" s="64"/>
      <c r="S93" s="10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I93" s="42"/>
      <c r="AJ93" s="42"/>
      <c r="AK93" s="42"/>
      <c r="AL93" s="42"/>
    </row>
    <row r="94" spans="1:34" ht="24">
      <c r="A94" s="2" t="str">
        <f>A1</f>
        <v>注射薬･指示処方箋(内科･外科/胃癌化学療法)　</v>
      </c>
      <c r="B94" s="135"/>
      <c r="C94" s="1"/>
      <c r="D94" s="3"/>
      <c r="E94" s="4"/>
      <c r="F94" s="5"/>
      <c r="G94" s="6"/>
      <c r="H94" s="7"/>
      <c r="I94" s="7" t="str">
        <f>I1</f>
        <v>胃癌１-18:CRT（TSLDR療法）(6週毎)</v>
      </c>
      <c r="J94" s="1"/>
      <c r="K94" s="1"/>
      <c r="L94" s="5"/>
      <c r="M94" s="5"/>
      <c r="N94" s="5"/>
      <c r="O94" s="7"/>
      <c r="P94" s="5"/>
      <c r="Q94" s="5"/>
      <c r="R94" s="163" t="s">
        <v>117</v>
      </c>
      <c r="S94" s="1"/>
      <c r="T94" s="8"/>
      <c r="U94" s="9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9.75" customHeight="1">
      <c r="A95" s="10"/>
      <c r="B95" s="10"/>
      <c r="C95" s="11"/>
      <c r="D95" s="12"/>
      <c r="E95" s="13"/>
      <c r="F95" s="14"/>
      <c r="G95" s="15"/>
      <c r="H95" s="10"/>
      <c r="I95" s="16"/>
      <c r="J95" s="10"/>
      <c r="K95" s="17"/>
      <c r="L95" s="14"/>
      <c r="M95" s="14"/>
      <c r="N95" s="14"/>
      <c r="O95" s="17"/>
      <c r="P95" s="14"/>
      <c r="Q95" s="14"/>
      <c r="R95" s="10"/>
      <c r="S95" s="10"/>
      <c r="T95" s="8"/>
      <c r="U95" s="9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6.5" customHeight="1" thickBot="1">
      <c r="A96" s="10"/>
      <c r="B96" s="10"/>
      <c r="C96" s="18" t="s">
        <v>8</v>
      </c>
      <c r="D96" s="177" t="s">
        <v>9</v>
      </c>
      <c r="E96" s="178"/>
      <c r="F96" s="179"/>
      <c r="G96" s="180"/>
      <c r="H96" s="181"/>
      <c r="I96" s="216" t="s">
        <v>10</v>
      </c>
      <c r="J96" s="217"/>
      <c r="K96" s="217"/>
      <c r="L96" s="218"/>
      <c r="M96" s="219" t="s">
        <v>11</v>
      </c>
      <c r="N96" s="220"/>
      <c r="O96" s="221"/>
      <c r="P96" s="222" t="s">
        <v>0</v>
      </c>
      <c r="Q96" s="223"/>
      <c r="R96" s="224"/>
      <c r="S96" s="10"/>
      <c r="T96" s="8"/>
      <c r="U96" s="9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5.75" customHeight="1" thickBot="1">
      <c r="A97" s="10"/>
      <c r="B97" s="10"/>
      <c r="C97" s="191" t="s">
        <v>12</v>
      </c>
      <c r="D97" s="225" t="s">
        <v>13</v>
      </c>
      <c r="E97" s="223"/>
      <c r="F97" s="224"/>
      <c r="G97" s="180"/>
      <c r="H97" s="181"/>
      <c r="I97" s="19" t="s">
        <v>14</v>
      </c>
      <c r="J97" s="20" t="s">
        <v>15</v>
      </c>
      <c r="K97" s="20" t="s">
        <v>16</v>
      </c>
      <c r="L97" s="21" t="s">
        <v>17</v>
      </c>
      <c r="M97" s="22">
        <v>1</v>
      </c>
      <c r="N97" s="23">
        <v>0.8</v>
      </c>
      <c r="O97" s="24">
        <v>0.6</v>
      </c>
      <c r="P97" s="25"/>
      <c r="Q97" s="26"/>
      <c r="R97" s="27"/>
      <c r="S97" s="10"/>
      <c r="T97" s="8"/>
      <c r="U97" s="9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5.75" customHeight="1">
      <c r="A98" s="10"/>
      <c r="B98" s="10"/>
      <c r="C98" s="178"/>
      <c r="D98" s="226" t="s">
        <v>62</v>
      </c>
      <c r="E98" s="227"/>
      <c r="F98" s="228"/>
      <c r="G98" s="180"/>
      <c r="H98" s="181"/>
      <c r="I98" s="90" t="s">
        <v>6</v>
      </c>
      <c r="J98" s="91">
        <v>6</v>
      </c>
      <c r="K98" s="136" t="s">
        <v>92</v>
      </c>
      <c r="L98" s="92">
        <v>0.5</v>
      </c>
      <c r="M98" s="93">
        <f>R102*J98</f>
        <v>0</v>
      </c>
      <c r="N98" s="94">
        <f>M98*0.8</f>
        <v>0</v>
      </c>
      <c r="O98" s="95">
        <f>M98*0.6</f>
        <v>0</v>
      </c>
      <c r="P98" s="28" t="s">
        <v>18</v>
      </c>
      <c r="Q98" s="175" t="s">
        <v>19</v>
      </c>
      <c r="R98" s="176"/>
      <c r="S98" s="14"/>
      <c r="T98" s="8"/>
      <c r="U98" s="9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5.75" customHeight="1" thickBot="1">
      <c r="A99" s="10"/>
      <c r="B99" s="10"/>
      <c r="C99" s="191" t="s">
        <v>20</v>
      </c>
      <c r="D99" s="206" t="s">
        <v>21</v>
      </c>
      <c r="E99" s="207"/>
      <c r="F99" s="208"/>
      <c r="G99" s="180"/>
      <c r="H99" s="181"/>
      <c r="I99" s="114"/>
      <c r="J99" s="114"/>
      <c r="K99" s="114"/>
      <c r="L99" s="114"/>
      <c r="M99" s="114"/>
      <c r="N99" s="114"/>
      <c r="O99" s="115"/>
      <c r="P99" s="28" t="s">
        <v>23</v>
      </c>
      <c r="Q99" s="209"/>
      <c r="R99" s="210"/>
      <c r="S99" s="14"/>
      <c r="T99" s="8"/>
      <c r="U99" s="9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5.75" customHeight="1" thickBot="1">
      <c r="A100" s="10"/>
      <c r="B100" s="10"/>
      <c r="C100" s="178"/>
      <c r="D100" s="211" t="s">
        <v>64</v>
      </c>
      <c r="E100" s="212"/>
      <c r="F100" s="213"/>
      <c r="G100" s="180"/>
      <c r="H100" s="181"/>
      <c r="I100" s="84" t="s">
        <v>7</v>
      </c>
      <c r="J100" s="85">
        <v>80</v>
      </c>
      <c r="K100" s="85" t="s">
        <v>91</v>
      </c>
      <c r="L100" s="86" t="s">
        <v>25</v>
      </c>
      <c r="M100" s="76">
        <v>120</v>
      </c>
      <c r="N100" s="214" t="s">
        <v>2</v>
      </c>
      <c r="O100" s="215"/>
      <c r="P100" s="29" t="s">
        <v>26</v>
      </c>
      <c r="Q100" s="30" t="s">
        <v>27</v>
      </c>
      <c r="R100" s="31">
        <f>R38</f>
        <v>0</v>
      </c>
      <c r="S100" s="14"/>
      <c r="T100" s="8"/>
      <c r="U100" s="9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15.75" customHeight="1" thickBot="1" thickTop="1">
      <c r="A101" s="10"/>
      <c r="B101" s="10"/>
      <c r="C101" s="191" t="s">
        <v>28</v>
      </c>
      <c r="D101" s="193" t="s">
        <v>29</v>
      </c>
      <c r="E101" s="194"/>
      <c r="F101" s="196" t="s">
        <v>30</v>
      </c>
      <c r="G101" s="198"/>
      <c r="H101" s="199"/>
      <c r="I101" s="200" t="s">
        <v>31</v>
      </c>
      <c r="J101" s="201"/>
      <c r="K101" s="89">
        <f>POWER(R101,0.444)*POWER(R100,0.663)*88.83/10000</f>
        <v>0</v>
      </c>
      <c r="L101" s="87"/>
      <c r="M101" s="79">
        <v>100</v>
      </c>
      <c r="N101" s="202" t="s">
        <v>32</v>
      </c>
      <c r="O101" s="203"/>
      <c r="P101" s="29" t="s">
        <v>33</v>
      </c>
      <c r="Q101" s="30" t="s">
        <v>34</v>
      </c>
      <c r="R101" s="31">
        <f>R39</f>
        <v>0</v>
      </c>
      <c r="S101" s="14"/>
      <c r="T101" s="8"/>
      <c r="U101" s="9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15.75" customHeight="1" thickBot="1" thickTop="1">
      <c r="A102" s="10"/>
      <c r="B102" s="10"/>
      <c r="C102" s="192"/>
      <c r="D102" s="195"/>
      <c r="E102" s="195"/>
      <c r="F102" s="197"/>
      <c r="G102" s="38" t="s">
        <v>35</v>
      </c>
      <c r="H102" s="10"/>
      <c r="I102" s="10"/>
      <c r="J102" s="82"/>
      <c r="K102" s="83"/>
      <c r="L102" s="82"/>
      <c r="M102" s="88">
        <v>80</v>
      </c>
      <c r="N102" s="204" t="s">
        <v>3</v>
      </c>
      <c r="O102" s="205"/>
      <c r="P102" s="32" t="s">
        <v>36</v>
      </c>
      <c r="Q102" s="33" t="s">
        <v>37</v>
      </c>
      <c r="R102" s="34">
        <f>POWER(R101,0.425)*POWER(R100,0.725)*71.84/10000</f>
        <v>0</v>
      </c>
      <c r="S102" s="14"/>
      <c r="T102" s="8"/>
      <c r="U102" s="9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11.25" customHeight="1" thickTop="1">
      <c r="A103" s="10"/>
      <c r="B103" s="10"/>
      <c r="C103" s="35"/>
      <c r="D103" s="36"/>
      <c r="E103" s="36"/>
      <c r="F103" s="37"/>
      <c r="G103" s="38" t="s">
        <v>38</v>
      </c>
      <c r="H103" s="10"/>
      <c r="I103" s="10"/>
      <c r="J103" s="10"/>
      <c r="K103" s="10"/>
      <c r="L103" s="10"/>
      <c r="M103" s="10"/>
      <c r="N103" s="38"/>
      <c r="O103" s="10"/>
      <c r="P103" s="10"/>
      <c r="Q103" s="10"/>
      <c r="R103" s="10"/>
      <c r="S103" s="14"/>
      <c r="T103" s="8"/>
      <c r="U103" s="9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15.75" customHeight="1">
      <c r="A104" s="10"/>
      <c r="B104" s="39"/>
      <c r="C104" s="40" t="s">
        <v>39</v>
      </c>
      <c r="D104" s="185"/>
      <c r="E104" s="186"/>
      <c r="F104" s="96"/>
      <c r="G104" s="187" t="s">
        <v>40</v>
      </c>
      <c r="H104" s="188"/>
      <c r="I104" s="164">
        <v>1</v>
      </c>
      <c r="J104" s="165"/>
      <c r="K104" s="165"/>
      <c r="L104" s="165"/>
      <c r="M104" s="165"/>
      <c r="N104" s="165"/>
      <c r="O104" s="166"/>
      <c r="P104" s="126"/>
      <c r="Q104" s="127"/>
      <c r="R104" s="128"/>
      <c r="S104" s="129"/>
      <c r="AH104" s="44"/>
    </row>
    <row r="105" spans="1:34" ht="15.75" customHeight="1">
      <c r="A105" s="10"/>
      <c r="B105" s="39"/>
      <c r="C105" s="45" t="s">
        <v>41</v>
      </c>
      <c r="D105" s="46"/>
      <c r="E105" s="47"/>
      <c r="F105" s="97"/>
      <c r="G105" s="169" t="s">
        <v>4</v>
      </c>
      <c r="H105" s="170"/>
      <c r="I105" s="48" t="e">
        <f>O74+1</f>
        <v>#VALUE!</v>
      </c>
      <c r="J105" s="49" t="e">
        <f aca="true" t="shared" si="6" ref="J105:O105">I105+1</f>
        <v>#VALUE!</v>
      </c>
      <c r="K105" s="49" t="e">
        <f t="shared" si="6"/>
        <v>#VALUE!</v>
      </c>
      <c r="L105" s="49" t="e">
        <f t="shared" si="6"/>
        <v>#VALUE!</v>
      </c>
      <c r="M105" s="49" t="e">
        <f t="shared" si="6"/>
        <v>#VALUE!</v>
      </c>
      <c r="N105" s="49" t="e">
        <f t="shared" si="6"/>
        <v>#VALUE!</v>
      </c>
      <c r="O105" s="117" t="e">
        <f t="shared" si="6"/>
        <v>#VALUE!</v>
      </c>
      <c r="P105" s="130"/>
      <c r="Q105" s="124"/>
      <c r="R105" s="128"/>
      <c r="S105" s="129"/>
      <c r="T105" s="43"/>
      <c r="U105" s="42"/>
      <c r="AH105" s="44"/>
    </row>
    <row r="106" spans="1:34" ht="15.75" customHeight="1" thickBot="1">
      <c r="A106" s="10"/>
      <c r="B106" s="39"/>
      <c r="C106" s="111" t="s">
        <v>42</v>
      </c>
      <c r="D106" s="189"/>
      <c r="E106" s="190"/>
      <c r="F106" s="50"/>
      <c r="G106" s="169" t="s">
        <v>43</v>
      </c>
      <c r="H106" s="170"/>
      <c r="I106" s="51">
        <v>1</v>
      </c>
      <c r="J106" s="51">
        <v>1</v>
      </c>
      <c r="K106" s="51">
        <v>1</v>
      </c>
      <c r="L106" s="51">
        <v>1</v>
      </c>
      <c r="M106" s="51">
        <v>1</v>
      </c>
      <c r="N106" s="51">
        <v>1</v>
      </c>
      <c r="O106" s="118">
        <v>1</v>
      </c>
      <c r="P106" s="131"/>
      <c r="Q106" s="167"/>
      <c r="R106" s="128"/>
      <c r="S106" s="129"/>
      <c r="T106" s="43"/>
      <c r="U106" s="42"/>
      <c r="AH106" s="44"/>
    </row>
    <row r="107" spans="1:34" ht="15.75" customHeight="1" thickTop="1">
      <c r="A107" s="10"/>
      <c r="B107" s="39"/>
      <c r="C107" s="112"/>
      <c r="D107" s="113"/>
      <c r="E107" s="113"/>
      <c r="F107" s="50"/>
      <c r="G107" s="169" t="s">
        <v>44</v>
      </c>
      <c r="H107" s="170"/>
      <c r="I107" s="52" t="s">
        <v>45</v>
      </c>
      <c r="J107" s="52" t="s">
        <v>45</v>
      </c>
      <c r="K107" s="52" t="s">
        <v>45</v>
      </c>
      <c r="L107" s="52" t="s">
        <v>45</v>
      </c>
      <c r="M107" s="52" t="s">
        <v>45</v>
      </c>
      <c r="N107" s="52" t="s">
        <v>45</v>
      </c>
      <c r="O107" s="119" t="s">
        <v>45</v>
      </c>
      <c r="P107" s="132"/>
      <c r="Q107" s="168"/>
      <c r="R107" s="128"/>
      <c r="S107" s="129"/>
      <c r="T107" s="43"/>
      <c r="U107" s="42"/>
      <c r="AH107" s="44"/>
    </row>
    <row r="108" spans="1:34" ht="15.75" customHeight="1">
      <c r="A108" s="10"/>
      <c r="B108" s="10"/>
      <c r="C108" s="10"/>
      <c r="D108" s="53"/>
      <c r="E108" s="54"/>
      <c r="F108" s="50"/>
      <c r="G108" s="171" t="s">
        <v>46</v>
      </c>
      <c r="H108" s="170"/>
      <c r="I108" s="55"/>
      <c r="J108" s="55"/>
      <c r="K108" s="55"/>
      <c r="L108" s="55"/>
      <c r="M108" s="55"/>
      <c r="N108" s="55"/>
      <c r="O108" s="100"/>
      <c r="P108" s="126"/>
      <c r="Q108" s="168"/>
      <c r="R108" s="128"/>
      <c r="S108" s="129"/>
      <c r="T108" s="43"/>
      <c r="U108" s="42"/>
      <c r="AH108" s="44"/>
    </row>
    <row r="109" spans="1:34" ht="19.5" customHeight="1" thickBot="1">
      <c r="A109" s="10"/>
      <c r="B109" s="10"/>
      <c r="C109" s="56" t="s">
        <v>47</v>
      </c>
      <c r="D109" s="172" t="s">
        <v>48</v>
      </c>
      <c r="E109" s="172"/>
      <c r="F109" s="172"/>
      <c r="G109" s="173" t="s">
        <v>49</v>
      </c>
      <c r="H109" s="174"/>
      <c r="I109" s="80" t="s">
        <v>60</v>
      </c>
      <c r="J109" s="57" t="s">
        <v>60</v>
      </c>
      <c r="K109" s="57" t="s">
        <v>60</v>
      </c>
      <c r="L109" s="57" t="s">
        <v>60</v>
      </c>
      <c r="M109" s="57" t="s">
        <v>60</v>
      </c>
      <c r="N109" s="57" t="s">
        <v>60</v>
      </c>
      <c r="O109" s="120" t="s">
        <v>60</v>
      </c>
      <c r="P109" s="133"/>
      <c r="Q109" s="168"/>
      <c r="R109" s="128"/>
      <c r="S109" s="129"/>
      <c r="T109" s="43"/>
      <c r="U109" s="42"/>
      <c r="AH109" s="44"/>
    </row>
    <row r="110" spans="1:37" s="160" customFormat="1" ht="21.75" customHeight="1">
      <c r="A110" s="156"/>
      <c r="B110" s="55"/>
      <c r="C110" s="141"/>
      <c r="D110" s="142"/>
      <c r="E110" s="143"/>
      <c r="F110" s="142"/>
      <c r="G110" s="142"/>
      <c r="H110" s="142"/>
      <c r="I110" s="81"/>
      <c r="J110" s="81"/>
      <c r="K110" s="98"/>
      <c r="L110" s="81"/>
      <c r="M110" s="99"/>
      <c r="N110" s="81"/>
      <c r="O110" s="98"/>
      <c r="P110" s="126"/>
      <c r="Q110" s="134" t="s">
        <v>104</v>
      </c>
      <c r="R110" s="128"/>
      <c r="S110" s="129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9"/>
      <c r="AH110" s="159"/>
      <c r="AI110" s="159"/>
      <c r="AJ110" s="159"/>
      <c r="AK110" s="159"/>
    </row>
    <row r="111" spans="1:37" s="160" customFormat="1" ht="21.75" customHeight="1">
      <c r="A111" s="156"/>
      <c r="B111" s="55"/>
      <c r="C111" s="106"/>
      <c r="D111" s="144"/>
      <c r="E111" s="145"/>
      <c r="F111" s="144"/>
      <c r="G111" s="144"/>
      <c r="H111" s="146"/>
      <c r="I111" s="101"/>
      <c r="J111" s="101"/>
      <c r="K111" s="121"/>
      <c r="L111" s="101"/>
      <c r="M111" s="122"/>
      <c r="N111" s="101"/>
      <c r="O111" s="121"/>
      <c r="P111" s="126"/>
      <c r="Q111" s="134" t="s">
        <v>105</v>
      </c>
      <c r="R111" s="128"/>
      <c r="S111" s="129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9"/>
      <c r="AH111" s="159"/>
      <c r="AI111" s="159"/>
      <c r="AJ111" s="159"/>
      <c r="AK111" s="159"/>
    </row>
    <row r="112" spans="1:37" s="160" customFormat="1" ht="21.75" customHeight="1">
      <c r="A112" s="156"/>
      <c r="B112" s="55"/>
      <c r="C112" s="69" t="s">
        <v>69</v>
      </c>
      <c r="D112" s="77" t="s">
        <v>73</v>
      </c>
      <c r="E112" s="116">
        <v>20</v>
      </c>
      <c r="F112" s="77" t="s">
        <v>68</v>
      </c>
      <c r="G112" s="151"/>
      <c r="H112" s="77"/>
      <c r="I112" s="55"/>
      <c r="J112" s="110" t="s">
        <v>63</v>
      </c>
      <c r="K112" s="100"/>
      <c r="L112" s="55"/>
      <c r="M112" s="68" t="s">
        <v>63</v>
      </c>
      <c r="N112" s="55"/>
      <c r="O112" s="100"/>
      <c r="P112" s="126"/>
      <c r="Q112" s="125" t="s">
        <v>75</v>
      </c>
      <c r="R112" s="134"/>
      <c r="S112" s="129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9"/>
      <c r="AH112" s="159"/>
      <c r="AI112" s="159"/>
      <c r="AJ112" s="159"/>
      <c r="AK112" s="159"/>
    </row>
    <row r="113" spans="1:37" s="160" customFormat="1" ht="21.75" customHeight="1">
      <c r="A113" s="156"/>
      <c r="B113" s="55"/>
      <c r="C113" s="69"/>
      <c r="D113" s="138"/>
      <c r="E113" s="61"/>
      <c r="F113" s="66"/>
      <c r="G113" s="139"/>
      <c r="H113" s="140"/>
      <c r="I113" s="55"/>
      <c r="J113" s="110"/>
      <c r="K113" s="100"/>
      <c r="L113" s="55"/>
      <c r="M113" s="68"/>
      <c r="N113" s="55"/>
      <c r="O113" s="100"/>
      <c r="P113" s="126"/>
      <c r="Q113" s="125" t="s">
        <v>76</v>
      </c>
      <c r="R113" s="134"/>
      <c r="S113" s="129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9"/>
      <c r="AH113" s="159"/>
      <c r="AI113" s="159"/>
      <c r="AJ113" s="159"/>
      <c r="AK113" s="159"/>
    </row>
    <row r="114" spans="1:37" s="160" customFormat="1" ht="21.75" customHeight="1">
      <c r="A114" s="156"/>
      <c r="B114" s="55"/>
      <c r="C114" s="147"/>
      <c r="D114" s="161"/>
      <c r="E114" s="162"/>
      <c r="F114" s="161"/>
      <c r="G114" s="161"/>
      <c r="H114" s="161"/>
      <c r="I114" s="55"/>
      <c r="J114" s="55"/>
      <c r="K114" s="55"/>
      <c r="L114" s="55"/>
      <c r="M114" s="55"/>
      <c r="N114" s="55"/>
      <c r="O114" s="100"/>
      <c r="P114" s="126"/>
      <c r="Q114" s="134"/>
      <c r="R114" s="128"/>
      <c r="S114" s="129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9"/>
      <c r="AH114" s="159"/>
      <c r="AI114" s="159"/>
      <c r="AJ114" s="159"/>
      <c r="AK114" s="159"/>
    </row>
    <row r="115" spans="1:37" s="160" customFormat="1" ht="21.75" customHeight="1">
      <c r="A115" s="156"/>
      <c r="B115" s="55"/>
      <c r="C115" s="69"/>
      <c r="D115" s="150"/>
      <c r="E115" s="102"/>
      <c r="F115" s="77"/>
      <c r="G115" s="151"/>
      <c r="H115" s="77"/>
      <c r="I115" s="55"/>
      <c r="J115" s="55"/>
      <c r="K115" s="55"/>
      <c r="L115" s="55"/>
      <c r="M115" s="55"/>
      <c r="N115" s="55"/>
      <c r="O115" s="100"/>
      <c r="P115" s="126"/>
      <c r="Q115" s="125"/>
      <c r="R115" s="134"/>
      <c r="S115" s="129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9"/>
      <c r="AH115" s="159"/>
      <c r="AI115" s="159"/>
      <c r="AJ115" s="159"/>
      <c r="AK115" s="159"/>
    </row>
    <row r="116" spans="1:37" s="160" customFormat="1" ht="21.75" customHeight="1">
      <c r="A116" s="156"/>
      <c r="B116" s="55"/>
      <c r="C116" s="69"/>
      <c r="D116" s="150"/>
      <c r="E116" s="102"/>
      <c r="F116" s="77"/>
      <c r="G116" s="151"/>
      <c r="H116" s="77"/>
      <c r="I116" s="55"/>
      <c r="J116" s="55"/>
      <c r="K116" s="55"/>
      <c r="L116" s="55"/>
      <c r="M116" s="55"/>
      <c r="N116" s="55"/>
      <c r="O116" s="100"/>
      <c r="P116" s="126"/>
      <c r="Q116" s="125"/>
      <c r="R116" s="134"/>
      <c r="S116" s="129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9"/>
      <c r="AH116" s="159"/>
      <c r="AI116" s="159"/>
      <c r="AJ116" s="159"/>
      <c r="AK116" s="159"/>
    </row>
    <row r="117" spans="1:37" s="160" customFormat="1" ht="21.75" customHeight="1">
      <c r="A117" s="156"/>
      <c r="B117" s="55"/>
      <c r="C117" s="69"/>
      <c r="D117" s="150"/>
      <c r="E117" s="102"/>
      <c r="F117" s="77"/>
      <c r="G117" s="151"/>
      <c r="H117" s="77"/>
      <c r="I117" s="55"/>
      <c r="J117" s="110"/>
      <c r="K117" s="100"/>
      <c r="L117" s="55"/>
      <c r="M117" s="68"/>
      <c r="N117" s="55"/>
      <c r="O117" s="100"/>
      <c r="P117" s="126"/>
      <c r="Q117" s="125"/>
      <c r="R117" s="134"/>
      <c r="S117" s="129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9"/>
      <c r="AH117" s="159"/>
      <c r="AI117" s="159"/>
      <c r="AJ117" s="159"/>
      <c r="AK117" s="159"/>
    </row>
    <row r="118" spans="1:37" s="160" customFormat="1" ht="21.75" customHeight="1">
      <c r="A118" s="156"/>
      <c r="B118" s="55"/>
      <c r="C118" s="69"/>
      <c r="D118" s="150"/>
      <c r="E118" s="102"/>
      <c r="F118" s="77"/>
      <c r="G118" s="151"/>
      <c r="H118" s="77"/>
      <c r="I118" s="55"/>
      <c r="J118" s="110"/>
      <c r="K118" s="100"/>
      <c r="L118" s="55"/>
      <c r="M118" s="68"/>
      <c r="N118" s="55"/>
      <c r="O118" s="100"/>
      <c r="P118" s="126"/>
      <c r="Q118" s="125"/>
      <c r="R118" s="134"/>
      <c r="S118" s="129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9"/>
      <c r="AH118" s="159"/>
      <c r="AI118" s="159"/>
      <c r="AJ118" s="159"/>
      <c r="AK118" s="159"/>
    </row>
    <row r="119" spans="1:37" s="160" customFormat="1" ht="21.75" customHeight="1">
      <c r="A119" s="156"/>
      <c r="B119" s="55"/>
      <c r="C119" s="69"/>
      <c r="D119" s="150"/>
      <c r="E119" s="102"/>
      <c r="F119" s="77"/>
      <c r="G119" s="151"/>
      <c r="H119" s="77"/>
      <c r="I119" s="55"/>
      <c r="J119" s="110"/>
      <c r="K119" s="100"/>
      <c r="L119" s="55"/>
      <c r="M119" s="68"/>
      <c r="N119" s="55"/>
      <c r="O119" s="100"/>
      <c r="P119" s="126"/>
      <c r="Q119" s="125"/>
      <c r="R119" s="134"/>
      <c r="S119" s="129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9"/>
      <c r="AH119" s="159"/>
      <c r="AI119" s="159"/>
      <c r="AJ119" s="159"/>
      <c r="AK119" s="159"/>
    </row>
    <row r="120" spans="1:37" s="160" customFormat="1" ht="21.75" customHeight="1">
      <c r="A120" s="156"/>
      <c r="B120" s="55"/>
      <c r="C120" s="69"/>
      <c r="D120" s="77"/>
      <c r="E120" s="102"/>
      <c r="F120" s="77"/>
      <c r="G120" s="151"/>
      <c r="H120" s="77"/>
      <c r="I120" s="55"/>
      <c r="J120" s="110"/>
      <c r="K120" s="100"/>
      <c r="L120" s="55"/>
      <c r="M120" s="68"/>
      <c r="N120" s="55"/>
      <c r="O120" s="100"/>
      <c r="P120" s="126"/>
      <c r="Q120" s="125"/>
      <c r="R120" s="134"/>
      <c r="S120" s="129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9"/>
      <c r="AH120" s="159"/>
      <c r="AI120" s="159"/>
      <c r="AJ120" s="159"/>
      <c r="AK120" s="159"/>
    </row>
    <row r="121" spans="1:37" s="160" customFormat="1" ht="21.75" customHeight="1">
      <c r="A121" s="156"/>
      <c r="B121" s="55"/>
      <c r="C121" s="69"/>
      <c r="D121" s="77"/>
      <c r="E121" s="102"/>
      <c r="F121" s="77"/>
      <c r="G121" s="105"/>
      <c r="H121" s="77"/>
      <c r="I121" s="55"/>
      <c r="J121" s="137"/>
      <c r="K121" s="100"/>
      <c r="L121" s="55"/>
      <c r="M121" s="68"/>
      <c r="N121" s="55"/>
      <c r="O121" s="100"/>
      <c r="P121" s="126"/>
      <c r="Q121" s="125"/>
      <c r="R121" s="134"/>
      <c r="S121" s="129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9"/>
      <c r="AH121" s="159"/>
      <c r="AI121" s="159"/>
      <c r="AJ121" s="159"/>
      <c r="AK121" s="159"/>
    </row>
    <row r="122" spans="1:37" s="160" customFormat="1" ht="21.75" customHeight="1">
      <c r="A122" s="156"/>
      <c r="B122" s="55"/>
      <c r="C122" s="106"/>
      <c r="D122" s="107"/>
      <c r="E122" s="108"/>
      <c r="F122" s="66"/>
      <c r="G122" s="67"/>
      <c r="H122" s="66"/>
      <c r="I122" s="55"/>
      <c r="J122" s="68"/>
      <c r="K122" s="100"/>
      <c r="L122" s="55"/>
      <c r="M122" s="68"/>
      <c r="N122" s="55"/>
      <c r="O122" s="100"/>
      <c r="P122" s="126"/>
      <c r="Q122" s="125"/>
      <c r="R122" s="134"/>
      <c r="S122" s="129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9"/>
      <c r="AH122" s="159"/>
      <c r="AI122" s="159"/>
      <c r="AJ122" s="159"/>
      <c r="AK122" s="159"/>
    </row>
    <row r="123" spans="1:37" s="160" customFormat="1" ht="19.5" customHeight="1" thickBot="1">
      <c r="A123" s="156"/>
      <c r="B123" s="182" t="s">
        <v>1</v>
      </c>
      <c r="C123" s="183"/>
      <c r="D123" s="184"/>
      <c r="E123" s="184"/>
      <c r="F123" s="184"/>
      <c r="G123" s="184"/>
      <c r="H123" s="184"/>
      <c r="I123" s="70" t="s">
        <v>97</v>
      </c>
      <c r="J123" s="70" t="s">
        <v>98</v>
      </c>
      <c r="K123" s="103" t="s">
        <v>99</v>
      </c>
      <c r="L123" s="104" t="s">
        <v>100</v>
      </c>
      <c r="M123" s="70" t="s">
        <v>101</v>
      </c>
      <c r="N123" s="70" t="s">
        <v>102</v>
      </c>
      <c r="O123" s="123" t="s">
        <v>103</v>
      </c>
      <c r="P123" s="126"/>
      <c r="Q123" s="125"/>
      <c r="R123" s="128"/>
      <c r="S123" s="129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9"/>
      <c r="AH123" s="159"/>
      <c r="AI123" s="159"/>
      <c r="AJ123" s="159"/>
      <c r="AK123" s="159"/>
    </row>
    <row r="124" spans="1:38" ht="19.5" customHeight="1" thickTop="1">
      <c r="A124" s="10"/>
      <c r="B124" s="10"/>
      <c r="C124" s="10"/>
      <c r="D124" s="71"/>
      <c r="E124" s="72"/>
      <c r="F124" s="10"/>
      <c r="G124" s="73"/>
      <c r="H124" s="71"/>
      <c r="I124" s="65"/>
      <c r="J124" s="65"/>
      <c r="K124" s="65"/>
      <c r="L124" s="10"/>
      <c r="M124" s="10"/>
      <c r="N124" s="10"/>
      <c r="O124" s="65"/>
      <c r="P124" s="65"/>
      <c r="Q124" s="65"/>
      <c r="R124" s="64"/>
      <c r="S124" s="10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I124" s="42"/>
      <c r="AJ124" s="42"/>
      <c r="AK124" s="42"/>
      <c r="AL124" s="42"/>
    </row>
    <row r="125" spans="1:34" ht="24">
      <c r="A125" s="2" t="str">
        <f>A1</f>
        <v>注射薬･指示処方箋(内科･外科/胃癌化学療法)　</v>
      </c>
      <c r="B125" s="135"/>
      <c r="C125" s="1"/>
      <c r="D125" s="3"/>
      <c r="E125" s="4"/>
      <c r="F125" s="5"/>
      <c r="G125" s="6"/>
      <c r="H125" s="7"/>
      <c r="I125" s="7" t="str">
        <f>I1</f>
        <v>胃癌１-18:CRT（TSLDR療法）(6週毎)</v>
      </c>
      <c r="J125" s="1"/>
      <c r="K125" s="1"/>
      <c r="L125" s="5"/>
      <c r="M125" s="5"/>
      <c r="N125" s="5"/>
      <c r="O125" s="7"/>
      <c r="P125" s="5"/>
      <c r="Q125" s="5"/>
      <c r="R125" s="163" t="s">
        <v>118</v>
      </c>
      <c r="S125" s="1"/>
      <c r="T125" s="8"/>
      <c r="U125" s="9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9.75" customHeight="1">
      <c r="A126" s="10"/>
      <c r="B126" s="10"/>
      <c r="C126" s="11"/>
      <c r="D126" s="12"/>
      <c r="E126" s="13"/>
      <c r="F126" s="14"/>
      <c r="G126" s="15"/>
      <c r="H126" s="10"/>
      <c r="I126" s="16"/>
      <c r="J126" s="10"/>
      <c r="K126" s="17"/>
      <c r="L126" s="14"/>
      <c r="M126" s="14"/>
      <c r="N126" s="14"/>
      <c r="O126" s="17"/>
      <c r="P126" s="14"/>
      <c r="Q126" s="14"/>
      <c r="R126" s="10"/>
      <c r="S126" s="10"/>
      <c r="T126" s="8"/>
      <c r="U126" s="9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16.5" customHeight="1" thickBot="1">
      <c r="A127" s="10"/>
      <c r="B127" s="10"/>
      <c r="C127" s="18" t="s">
        <v>8</v>
      </c>
      <c r="D127" s="177" t="s">
        <v>9</v>
      </c>
      <c r="E127" s="178"/>
      <c r="F127" s="179"/>
      <c r="G127" s="180"/>
      <c r="H127" s="181"/>
      <c r="I127" s="216" t="s">
        <v>10</v>
      </c>
      <c r="J127" s="217"/>
      <c r="K127" s="217"/>
      <c r="L127" s="218"/>
      <c r="M127" s="219" t="s">
        <v>11</v>
      </c>
      <c r="N127" s="220"/>
      <c r="O127" s="221"/>
      <c r="P127" s="222" t="s">
        <v>0</v>
      </c>
      <c r="Q127" s="223"/>
      <c r="R127" s="224"/>
      <c r="S127" s="10"/>
      <c r="T127" s="8"/>
      <c r="U127" s="9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15.75" customHeight="1" thickBot="1">
      <c r="A128" s="10"/>
      <c r="B128" s="10"/>
      <c r="C128" s="191" t="s">
        <v>12</v>
      </c>
      <c r="D128" s="225" t="s">
        <v>13</v>
      </c>
      <c r="E128" s="223"/>
      <c r="F128" s="224"/>
      <c r="G128" s="180"/>
      <c r="H128" s="181"/>
      <c r="I128" s="19" t="s">
        <v>14</v>
      </c>
      <c r="J128" s="20" t="s">
        <v>15</v>
      </c>
      <c r="K128" s="20" t="s">
        <v>16</v>
      </c>
      <c r="L128" s="21" t="s">
        <v>17</v>
      </c>
      <c r="M128" s="22">
        <v>1</v>
      </c>
      <c r="N128" s="23">
        <v>0.8</v>
      </c>
      <c r="O128" s="24">
        <v>0.6</v>
      </c>
      <c r="P128" s="25"/>
      <c r="Q128" s="26"/>
      <c r="R128" s="27"/>
      <c r="S128" s="10"/>
      <c r="T128" s="8"/>
      <c r="U128" s="9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ht="15.75" customHeight="1">
      <c r="A129" s="10"/>
      <c r="B129" s="10"/>
      <c r="C129" s="178"/>
      <c r="D129" s="226" t="s">
        <v>62</v>
      </c>
      <c r="E129" s="227"/>
      <c r="F129" s="228"/>
      <c r="G129" s="180"/>
      <c r="H129" s="181"/>
      <c r="I129" s="90" t="s">
        <v>6</v>
      </c>
      <c r="J129" s="91">
        <v>20</v>
      </c>
      <c r="K129" s="136" t="s">
        <v>108</v>
      </c>
      <c r="L129" s="92">
        <v>0.5</v>
      </c>
      <c r="M129" s="93">
        <f>R133*J129</f>
        <v>0</v>
      </c>
      <c r="N129" s="94">
        <f>M129*0.8</f>
        <v>0</v>
      </c>
      <c r="O129" s="95">
        <f>M129*0.6</f>
        <v>0</v>
      </c>
      <c r="P129" s="28" t="s">
        <v>18</v>
      </c>
      <c r="Q129" s="175" t="s">
        <v>19</v>
      </c>
      <c r="R129" s="176"/>
      <c r="S129" s="14"/>
      <c r="T129" s="8"/>
      <c r="U129" s="9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15.75" customHeight="1" thickBot="1">
      <c r="A130" s="10"/>
      <c r="B130" s="10"/>
      <c r="C130" s="191" t="s">
        <v>20</v>
      </c>
      <c r="D130" s="206" t="s">
        <v>21</v>
      </c>
      <c r="E130" s="207"/>
      <c r="F130" s="208"/>
      <c r="G130" s="180"/>
      <c r="H130" s="181"/>
      <c r="I130" s="114"/>
      <c r="J130" s="114"/>
      <c r="K130" s="114"/>
      <c r="L130" s="114"/>
      <c r="M130" s="114"/>
      <c r="N130" s="114"/>
      <c r="O130" s="115"/>
      <c r="P130" s="28" t="s">
        <v>23</v>
      </c>
      <c r="Q130" s="209"/>
      <c r="R130" s="210"/>
      <c r="S130" s="14"/>
      <c r="T130" s="8"/>
      <c r="U130" s="9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ht="15.75" customHeight="1" thickBot="1">
      <c r="A131" s="10"/>
      <c r="B131" s="10"/>
      <c r="C131" s="178"/>
      <c r="D131" s="211" t="s">
        <v>64</v>
      </c>
      <c r="E131" s="212"/>
      <c r="F131" s="213"/>
      <c r="G131" s="180"/>
      <c r="H131" s="181"/>
      <c r="I131" s="84" t="s">
        <v>7</v>
      </c>
      <c r="J131" s="85">
        <v>80</v>
      </c>
      <c r="K131" s="85" t="s">
        <v>109</v>
      </c>
      <c r="L131" s="86" t="s">
        <v>25</v>
      </c>
      <c r="M131" s="76">
        <v>120</v>
      </c>
      <c r="N131" s="214" t="s">
        <v>2</v>
      </c>
      <c r="O131" s="215"/>
      <c r="P131" s="29" t="s">
        <v>26</v>
      </c>
      <c r="Q131" s="30" t="s">
        <v>27</v>
      </c>
      <c r="R131" s="31"/>
      <c r="S131" s="14"/>
      <c r="T131" s="8"/>
      <c r="U131" s="9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15.75" customHeight="1" thickBot="1" thickTop="1">
      <c r="A132" s="10"/>
      <c r="B132" s="10"/>
      <c r="C132" s="191" t="s">
        <v>28</v>
      </c>
      <c r="D132" s="193" t="s">
        <v>29</v>
      </c>
      <c r="E132" s="194"/>
      <c r="F132" s="196" t="s">
        <v>30</v>
      </c>
      <c r="G132" s="198"/>
      <c r="H132" s="199"/>
      <c r="I132" s="200" t="s">
        <v>31</v>
      </c>
      <c r="J132" s="201"/>
      <c r="K132" s="89">
        <f>POWER(R132,0.444)*POWER(R131,0.663)*88.83/10000</f>
        <v>0</v>
      </c>
      <c r="L132" s="87"/>
      <c r="M132" s="79">
        <v>100</v>
      </c>
      <c r="N132" s="202" t="s">
        <v>32</v>
      </c>
      <c r="O132" s="203"/>
      <c r="P132" s="29" t="s">
        <v>33</v>
      </c>
      <c r="Q132" s="30" t="s">
        <v>34</v>
      </c>
      <c r="R132" s="31"/>
      <c r="S132" s="14"/>
      <c r="T132" s="8"/>
      <c r="U132" s="9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ht="15.75" customHeight="1" thickBot="1" thickTop="1">
      <c r="A133" s="10"/>
      <c r="B133" s="10"/>
      <c r="C133" s="192"/>
      <c r="D133" s="195"/>
      <c r="E133" s="195"/>
      <c r="F133" s="197"/>
      <c r="G133" s="38" t="s">
        <v>35</v>
      </c>
      <c r="H133" s="10"/>
      <c r="I133" s="10"/>
      <c r="J133" s="82"/>
      <c r="K133" s="83"/>
      <c r="L133" s="82"/>
      <c r="M133" s="88">
        <v>80</v>
      </c>
      <c r="N133" s="204" t="s">
        <v>3</v>
      </c>
      <c r="O133" s="205"/>
      <c r="P133" s="32" t="s">
        <v>36</v>
      </c>
      <c r="Q133" s="33" t="s">
        <v>37</v>
      </c>
      <c r="R133" s="34">
        <f>POWER(R132,0.425)*POWER(R131,0.725)*71.84/10000</f>
        <v>0</v>
      </c>
      <c r="S133" s="14"/>
      <c r="T133" s="8"/>
      <c r="U133" s="9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1.25" customHeight="1" thickTop="1">
      <c r="A134" s="10"/>
      <c r="B134" s="10"/>
      <c r="C134" s="35"/>
      <c r="D134" s="36"/>
      <c r="E134" s="36"/>
      <c r="F134" s="37"/>
      <c r="G134" s="38" t="s">
        <v>38</v>
      </c>
      <c r="H134" s="10"/>
      <c r="I134" s="10"/>
      <c r="J134" s="10"/>
      <c r="K134" s="10"/>
      <c r="L134" s="10"/>
      <c r="M134" s="10"/>
      <c r="N134" s="38"/>
      <c r="O134" s="10"/>
      <c r="P134" s="10"/>
      <c r="Q134" s="10"/>
      <c r="R134" s="10"/>
      <c r="S134" s="14"/>
      <c r="T134" s="8"/>
      <c r="U134" s="9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ht="15.75" customHeight="1">
      <c r="A135" s="10"/>
      <c r="B135" s="39"/>
      <c r="C135" s="40" t="s">
        <v>39</v>
      </c>
      <c r="D135" s="185"/>
      <c r="E135" s="186"/>
      <c r="F135" s="96"/>
      <c r="G135" s="187" t="s">
        <v>40</v>
      </c>
      <c r="H135" s="188"/>
      <c r="I135" s="164">
        <v>2</v>
      </c>
      <c r="J135" s="165"/>
      <c r="K135" s="166"/>
      <c r="L135" s="126"/>
      <c r="M135" s="127"/>
      <c r="N135" s="128"/>
      <c r="O135" s="129"/>
      <c r="P135" s="153"/>
      <c r="Q135" s="154"/>
      <c r="R135" s="153"/>
      <c r="S135" s="153"/>
      <c r="U135" s="42"/>
      <c r="AD135" s="44"/>
      <c r="AE135" s="44"/>
      <c r="AF135" s="44"/>
      <c r="AG135" s="44"/>
      <c r="AH135" s="44"/>
    </row>
    <row r="136" spans="1:34" ht="15.75" customHeight="1">
      <c r="A136" s="10"/>
      <c r="B136" s="39"/>
      <c r="C136" s="45" t="s">
        <v>41</v>
      </c>
      <c r="D136" s="46"/>
      <c r="E136" s="47"/>
      <c r="F136" s="97"/>
      <c r="G136" s="169" t="s">
        <v>4</v>
      </c>
      <c r="H136" s="170"/>
      <c r="I136" s="48" t="e">
        <f>O105+15</f>
        <v>#VALUE!</v>
      </c>
      <c r="J136" s="49" t="e">
        <f>I136+14</f>
        <v>#VALUE!</v>
      </c>
      <c r="K136" s="49" t="e">
        <f>J136+14</f>
        <v>#VALUE!</v>
      </c>
      <c r="L136" s="130"/>
      <c r="M136" s="124"/>
      <c r="N136" s="128"/>
      <c r="O136" s="129"/>
      <c r="P136" s="154"/>
      <c r="Q136" s="153"/>
      <c r="R136" s="153"/>
      <c r="S136" s="153"/>
      <c r="U136" s="42"/>
      <c r="AD136" s="44"/>
      <c r="AE136" s="44"/>
      <c r="AF136" s="44"/>
      <c r="AG136" s="44"/>
      <c r="AH136" s="44"/>
    </row>
    <row r="137" spans="1:34" ht="15.75" customHeight="1" thickBot="1">
      <c r="A137" s="10"/>
      <c r="B137" s="39"/>
      <c r="C137" s="111" t="s">
        <v>42</v>
      </c>
      <c r="D137" s="189"/>
      <c r="E137" s="190"/>
      <c r="F137" s="50"/>
      <c r="G137" s="169" t="s">
        <v>43</v>
      </c>
      <c r="H137" s="170"/>
      <c r="I137" s="51">
        <v>1</v>
      </c>
      <c r="J137" s="51">
        <v>1</v>
      </c>
      <c r="K137" s="51">
        <v>1</v>
      </c>
      <c r="L137" s="131"/>
      <c r="M137" s="167"/>
      <c r="N137" s="128"/>
      <c r="O137" s="129"/>
      <c r="P137" s="154"/>
      <c r="Q137" s="153"/>
      <c r="R137" s="153"/>
      <c r="S137" s="153"/>
      <c r="U137" s="42"/>
      <c r="AD137" s="44"/>
      <c r="AE137" s="44"/>
      <c r="AF137" s="44"/>
      <c r="AG137" s="44"/>
      <c r="AH137" s="44"/>
    </row>
    <row r="138" spans="1:34" ht="15.75" customHeight="1" thickTop="1">
      <c r="A138" s="10"/>
      <c r="B138" s="39"/>
      <c r="C138" s="112"/>
      <c r="D138" s="113"/>
      <c r="E138" s="113"/>
      <c r="F138" s="50"/>
      <c r="G138" s="169" t="s">
        <v>44</v>
      </c>
      <c r="H138" s="170"/>
      <c r="I138" s="52" t="s">
        <v>45</v>
      </c>
      <c r="J138" s="52" t="s">
        <v>45</v>
      </c>
      <c r="K138" s="52" t="s">
        <v>45</v>
      </c>
      <c r="L138" s="132"/>
      <c r="M138" s="168"/>
      <c r="N138" s="128"/>
      <c r="O138" s="129"/>
      <c r="P138" s="154"/>
      <c r="Q138" s="153"/>
      <c r="R138" s="153"/>
      <c r="S138" s="153"/>
      <c r="U138" s="42"/>
      <c r="AD138" s="44"/>
      <c r="AE138" s="44"/>
      <c r="AF138" s="44"/>
      <c r="AG138" s="44"/>
      <c r="AH138" s="44"/>
    </row>
    <row r="139" spans="1:34" ht="15.75" customHeight="1">
      <c r="A139" s="10"/>
      <c r="B139" s="10"/>
      <c r="C139" s="10"/>
      <c r="D139" s="53"/>
      <c r="E139" s="54"/>
      <c r="F139" s="50"/>
      <c r="G139" s="171" t="s">
        <v>46</v>
      </c>
      <c r="H139" s="170"/>
      <c r="I139" s="55"/>
      <c r="J139" s="55"/>
      <c r="K139" s="55"/>
      <c r="L139" s="126"/>
      <c r="M139" s="168"/>
      <c r="N139" s="128"/>
      <c r="O139" s="129"/>
      <c r="P139" s="154"/>
      <c r="Q139" s="153"/>
      <c r="R139" s="153"/>
      <c r="S139" s="153"/>
      <c r="U139" s="42"/>
      <c r="AD139" s="44"/>
      <c r="AE139" s="44"/>
      <c r="AF139" s="44"/>
      <c r="AG139" s="44"/>
      <c r="AH139" s="44"/>
    </row>
    <row r="140" spans="1:34" ht="19.5" customHeight="1" thickBot="1">
      <c r="A140" s="10"/>
      <c r="B140" s="10"/>
      <c r="C140" s="56" t="s">
        <v>47</v>
      </c>
      <c r="D140" s="172" t="s">
        <v>48</v>
      </c>
      <c r="E140" s="172"/>
      <c r="F140" s="172"/>
      <c r="G140" s="173" t="s">
        <v>49</v>
      </c>
      <c r="H140" s="174"/>
      <c r="I140" s="80" t="s">
        <v>60</v>
      </c>
      <c r="J140" s="57" t="s">
        <v>60</v>
      </c>
      <c r="K140" s="57" t="s">
        <v>60</v>
      </c>
      <c r="L140" s="133"/>
      <c r="M140" s="168"/>
      <c r="N140" s="128"/>
      <c r="O140" s="129"/>
      <c r="P140" s="154"/>
      <c r="Q140" s="153"/>
      <c r="R140" s="153"/>
      <c r="S140" s="153"/>
      <c r="U140" s="42"/>
      <c r="AD140" s="44"/>
      <c r="AE140" s="44"/>
      <c r="AF140" s="44"/>
      <c r="AG140" s="44"/>
      <c r="AH140" s="44"/>
    </row>
    <row r="141" spans="1:34" ht="21.75" customHeight="1">
      <c r="A141" s="10"/>
      <c r="B141" s="55"/>
      <c r="C141" s="141"/>
      <c r="D141" s="142"/>
      <c r="E141" s="143"/>
      <c r="F141" s="142"/>
      <c r="G141" s="142"/>
      <c r="H141" s="142"/>
      <c r="I141" s="81"/>
      <c r="J141" s="81"/>
      <c r="K141" s="98"/>
      <c r="L141" s="126"/>
      <c r="M141" s="134"/>
      <c r="N141" s="128"/>
      <c r="O141" s="129"/>
      <c r="P141" s="155"/>
      <c r="Q141" s="155"/>
      <c r="R141" s="155"/>
      <c r="S141" s="155"/>
      <c r="T141" s="41"/>
      <c r="U141" s="41"/>
      <c r="V141" s="41"/>
      <c r="W141" s="41"/>
      <c r="X141" s="41"/>
      <c r="Y141" s="41"/>
      <c r="Z141" s="41"/>
      <c r="AA141" s="41"/>
      <c r="AB141" s="41"/>
      <c r="AH141" s="44"/>
    </row>
    <row r="142" spans="1:34" ht="21.75" customHeight="1">
      <c r="A142" s="10"/>
      <c r="B142" s="55"/>
      <c r="C142" s="106"/>
      <c r="D142" s="144"/>
      <c r="E142" s="145"/>
      <c r="F142" s="144"/>
      <c r="G142" s="144"/>
      <c r="H142" s="146"/>
      <c r="I142" s="101"/>
      <c r="J142" s="101"/>
      <c r="K142" s="121"/>
      <c r="L142" s="126"/>
      <c r="M142" s="134"/>
      <c r="N142" s="128"/>
      <c r="O142" s="129"/>
      <c r="P142" s="155"/>
      <c r="Q142" s="155"/>
      <c r="R142" s="155"/>
      <c r="S142" s="155"/>
      <c r="T142" s="41"/>
      <c r="U142" s="41"/>
      <c r="V142" s="41"/>
      <c r="W142" s="41"/>
      <c r="X142" s="41"/>
      <c r="Y142" s="41"/>
      <c r="Z142" s="41"/>
      <c r="AA142" s="41"/>
      <c r="AB142" s="41"/>
      <c r="AH142" s="44"/>
    </row>
    <row r="143" spans="1:34" ht="21.75" customHeight="1">
      <c r="A143" s="10"/>
      <c r="B143" s="55" t="s">
        <v>50</v>
      </c>
      <c r="C143" s="147" t="s">
        <v>66</v>
      </c>
      <c r="D143" s="148" t="s">
        <v>123</v>
      </c>
      <c r="E143" s="149"/>
      <c r="F143" s="148"/>
      <c r="G143" s="148"/>
      <c r="H143" s="148"/>
      <c r="I143" s="55" t="str">
        <f>TEXT(I140,I140)</f>
        <v>+</v>
      </c>
      <c r="J143" s="55" t="str">
        <f>TEXT(J140,J140)</f>
        <v>+</v>
      </c>
      <c r="K143" s="55" t="str">
        <f>TEXT(K140,K140)</f>
        <v>+</v>
      </c>
      <c r="L143" s="126"/>
      <c r="M143" s="134"/>
      <c r="N143" s="128"/>
      <c r="O143" s="129"/>
      <c r="P143" s="155"/>
      <c r="Q143" s="155"/>
      <c r="R143" s="155"/>
      <c r="S143" s="155"/>
      <c r="T143" s="41"/>
      <c r="U143" s="41"/>
      <c r="V143" s="41"/>
      <c r="W143" s="41"/>
      <c r="X143" s="41"/>
      <c r="Y143" s="41"/>
      <c r="Z143" s="41"/>
      <c r="AA143" s="41"/>
      <c r="AB143" s="41"/>
      <c r="AH143" s="44"/>
    </row>
    <row r="144" spans="1:34" ht="21.75" customHeight="1">
      <c r="A144" s="10"/>
      <c r="B144" s="55"/>
      <c r="C144" s="147"/>
      <c r="D144" s="148"/>
      <c r="E144" s="149"/>
      <c r="F144" s="148"/>
      <c r="G144" s="148"/>
      <c r="H144" s="148"/>
      <c r="I144" s="55"/>
      <c r="J144" s="55"/>
      <c r="K144" s="55"/>
      <c r="L144" s="126"/>
      <c r="M144" s="134"/>
      <c r="N144" s="128"/>
      <c r="O144" s="129"/>
      <c r="P144" s="155"/>
      <c r="Q144" s="155"/>
      <c r="R144" s="155"/>
      <c r="S144" s="155"/>
      <c r="T144" s="41"/>
      <c r="U144" s="41"/>
      <c r="V144" s="41"/>
      <c r="W144" s="41"/>
      <c r="X144" s="41"/>
      <c r="Y144" s="41"/>
      <c r="Z144" s="41"/>
      <c r="AA144" s="41"/>
      <c r="AB144" s="41"/>
      <c r="AH144" s="44"/>
    </row>
    <row r="145" spans="1:34" ht="21.75" customHeight="1">
      <c r="A145" s="10"/>
      <c r="B145" s="58" t="s">
        <v>70</v>
      </c>
      <c r="C145" s="59" t="s">
        <v>67</v>
      </c>
      <c r="D145" s="60" t="s">
        <v>65</v>
      </c>
      <c r="E145" s="61">
        <f>ROUND(M129,0)</f>
        <v>0</v>
      </c>
      <c r="F145" s="62" t="s">
        <v>51</v>
      </c>
      <c r="G145" s="63">
        <f>100-E145*2</f>
        <v>100</v>
      </c>
      <c r="H145" s="62" t="s">
        <v>52</v>
      </c>
      <c r="I145" s="55" t="str">
        <f>TEXT(I140,I140)</f>
        <v>+</v>
      </c>
      <c r="J145" s="55" t="str">
        <f>TEXT(J140,J140)</f>
        <v>+</v>
      </c>
      <c r="K145" s="55" t="str">
        <f>TEXT(K140,K140)</f>
        <v>+</v>
      </c>
      <c r="L145" s="126"/>
      <c r="M145" s="125"/>
      <c r="N145" s="134"/>
      <c r="O145" s="129"/>
      <c r="P145" s="155"/>
      <c r="Q145" s="155"/>
      <c r="R145" s="155"/>
      <c r="S145" s="155"/>
      <c r="T145" s="41"/>
      <c r="U145" s="41"/>
      <c r="V145" s="41"/>
      <c r="W145" s="41"/>
      <c r="X145" s="41"/>
      <c r="Y145" s="41"/>
      <c r="Z145" s="41"/>
      <c r="AA145" s="41"/>
      <c r="AB145" s="41"/>
      <c r="AH145" s="44"/>
    </row>
    <row r="146" spans="1:34" ht="21.75" customHeight="1">
      <c r="A146" s="10"/>
      <c r="B146" s="55"/>
      <c r="C146" s="69"/>
      <c r="D146" s="150"/>
      <c r="E146" s="102"/>
      <c r="F146" s="77"/>
      <c r="G146" s="151"/>
      <c r="H146" s="77"/>
      <c r="I146" s="55"/>
      <c r="J146" s="55"/>
      <c r="K146" s="55"/>
      <c r="L146" s="126"/>
      <c r="M146" s="125"/>
      <c r="N146" s="134"/>
      <c r="O146" s="129"/>
      <c r="P146" s="155"/>
      <c r="Q146" s="155"/>
      <c r="R146" s="155"/>
      <c r="S146" s="155"/>
      <c r="T146" s="41"/>
      <c r="U146" s="41"/>
      <c r="V146" s="41"/>
      <c r="W146" s="41"/>
      <c r="X146" s="41"/>
      <c r="Y146" s="41"/>
      <c r="Z146" s="41"/>
      <c r="AA146" s="41"/>
      <c r="AB146" s="41"/>
      <c r="AH146" s="44"/>
    </row>
    <row r="147" spans="1:34" ht="21.75" customHeight="1">
      <c r="A147" s="10"/>
      <c r="B147" s="55"/>
      <c r="C147" s="69"/>
      <c r="D147" s="150"/>
      <c r="E147" s="102"/>
      <c r="F147" s="77"/>
      <c r="G147" s="151"/>
      <c r="H147" s="77"/>
      <c r="I147" s="55"/>
      <c r="J147" s="55"/>
      <c r="K147" s="55"/>
      <c r="L147" s="126"/>
      <c r="M147" s="125"/>
      <c r="N147" s="134"/>
      <c r="O147" s="129"/>
      <c r="P147" s="155"/>
      <c r="Q147" s="155"/>
      <c r="R147" s="155"/>
      <c r="S147" s="155"/>
      <c r="T147" s="41"/>
      <c r="U147" s="41"/>
      <c r="V147" s="41"/>
      <c r="W147" s="41"/>
      <c r="X147" s="41"/>
      <c r="Y147" s="41"/>
      <c r="Z147" s="41"/>
      <c r="AA147" s="41"/>
      <c r="AB147" s="41"/>
      <c r="AH147" s="44"/>
    </row>
    <row r="148" spans="1:34" ht="21.75" customHeight="1">
      <c r="A148" s="10"/>
      <c r="B148" s="55" t="s">
        <v>71</v>
      </c>
      <c r="C148" s="69" t="s">
        <v>72</v>
      </c>
      <c r="D148" s="77" t="s">
        <v>74</v>
      </c>
      <c r="E148" s="102"/>
      <c r="F148" s="77"/>
      <c r="G148" s="151"/>
      <c r="H148" s="77"/>
      <c r="I148" s="55" t="str">
        <f>TEXT(I140,I140)</f>
        <v>+</v>
      </c>
      <c r="J148" s="55" t="str">
        <f>TEXT(J140,J140)</f>
        <v>+</v>
      </c>
      <c r="K148" s="55" t="str">
        <f>TEXT(K140,K140)</f>
        <v>+</v>
      </c>
      <c r="L148" s="126"/>
      <c r="M148" s="125"/>
      <c r="N148" s="134"/>
      <c r="O148" s="129"/>
      <c r="P148" s="155"/>
      <c r="Q148" s="155"/>
      <c r="R148" s="155"/>
      <c r="S148" s="155"/>
      <c r="T148" s="41"/>
      <c r="U148" s="41"/>
      <c r="V148" s="41"/>
      <c r="W148" s="41"/>
      <c r="X148" s="41"/>
      <c r="Y148" s="41"/>
      <c r="Z148" s="41"/>
      <c r="AA148" s="41"/>
      <c r="AB148" s="41"/>
      <c r="AH148" s="44"/>
    </row>
    <row r="149" spans="1:34" ht="21.75" customHeight="1">
      <c r="A149" s="10"/>
      <c r="B149" s="55"/>
      <c r="C149" s="69"/>
      <c r="D149" s="77"/>
      <c r="E149" s="102"/>
      <c r="F149" s="77"/>
      <c r="G149" s="151"/>
      <c r="H149" s="77"/>
      <c r="I149" s="55"/>
      <c r="J149" s="110"/>
      <c r="K149" s="100"/>
      <c r="L149" s="126"/>
      <c r="M149" s="125"/>
      <c r="N149" s="134"/>
      <c r="O149" s="129"/>
      <c r="P149" s="155"/>
      <c r="Q149" s="155"/>
      <c r="R149" s="155"/>
      <c r="S149" s="155"/>
      <c r="T149" s="41"/>
      <c r="U149" s="41"/>
      <c r="V149" s="41"/>
      <c r="W149" s="41"/>
      <c r="X149" s="41"/>
      <c r="Y149" s="41"/>
      <c r="Z149" s="41"/>
      <c r="AA149" s="41"/>
      <c r="AB149" s="41"/>
      <c r="AH149" s="44"/>
    </row>
    <row r="150" spans="1:34" ht="21.75" customHeight="1">
      <c r="A150" s="10"/>
      <c r="B150" s="55"/>
      <c r="C150" s="69"/>
      <c r="D150" s="77"/>
      <c r="E150" s="102"/>
      <c r="F150" s="77"/>
      <c r="G150" s="151"/>
      <c r="H150" s="77"/>
      <c r="I150" s="55"/>
      <c r="J150" s="110"/>
      <c r="K150" s="100"/>
      <c r="L150" s="126"/>
      <c r="M150" s="125"/>
      <c r="N150" s="134" t="s">
        <v>94</v>
      </c>
      <c r="O150" s="129"/>
      <c r="P150" s="155"/>
      <c r="Q150" s="155"/>
      <c r="R150" s="155"/>
      <c r="S150" s="155"/>
      <c r="T150" s="41"/>
      <c r="U150" s="41"/>
      <c r="V150" s="41"/>
      <c r="W150" s="41"/>
      <c r="X150" s="41"/>
      <c r="Y150" s="41"/>
      <c r="Z150" s="41"/>
      <c r="AA150" s="41"/>
      <c r="AB150" s="41"/>
      <c r="AH150" s="44"/>
    </row>
    <row r="151" spans="1:34" ht="21.75" customHeight="1">
      <c r="A151" s="10"/>
      <c r="B151" s="55"/>
      <c r="C151" s="69"/>
      <c r="D151" s="77"/>
      <c r="E151" s="102"/>
      <c r="F151" s="77"/>
      <c r="G151" s="105"/>
      <c r="H151" s="77"/>
      <c r="I151" s="55"/>
      <c r="J151" s="110"/>
      <c r="K151" s="100"/>
      <c r="L151" s="126"/>
      <c r="M151" s="125"/>
      <c r="N151" s="134" t="s">
        <v>95</v>
      </c>
      <c r="O151" s="129"/>
      <c r="P151" s="155"/>
      <c r="Q151" s="155"/>
      <c r="R151" s="155"/>
      <c r="S151" s="155"/>
      <c r="T151" s="41"/>
      <c r="U151" s="41"/>
      <c r="V151" s="41"/>
      <c r="W151" s="41"/>
      <c r="X151" s="41"/>
      <c r="Y151" s="41"/>
      <c r="Z151" s="41"/>
      <c r="AA151" s="41"/>
      <c r="AB151" s="41"/>
      <c r="AH151" s="44"/>
    </row>
    <row r="152" spans="1:34" ht="21.75" customHeight="1">
      <c r="A152" s="10"/>
      <c r="B152" s="55"/>
      <c r="C152" s="106"/>
      <c r="D152" s="107"/>
      <c r="E152" s="108"/>
      <c r="F152" s="66"/>
      <c r="G152" s="67"/>
      <c r="H152" s="66"/>
      <c r="I152" s="55"/>
      <c r="J152" s="68"/>
      <c r="K152" s="100"/>
      <c r="L152" s="126"/>
      <c r="M152" s="125"/>
      <c r="N152" s="134" t="s">
        <v>96</v>
      </c>
      <c r="O152" s="129"/>
      <c r="P152" s="155"/>
      <c r="Q152" s="155"/>
      <c r="R152" s="155"/>
      <c r="S152" s="155"/>
      <c r="T152" s="41"/>
      <c r="U152" s="41"/>
      <c r="V152" s="41"/>
      <c r="W152" s="41"/>
      <c r="X152" s="41"/>
      <c r="Y152" s="41"/>
      <c r="Z152" s="41"/>
      <c r="AA152" s="41"/>
      <c r="AB152" s="41"/>
      <c r="AH152" s="44"/>
    </row>
    <row r="153" spans="1:34" ht="21.75" customHeight="1">
      <c r="A153" s="10"/>
      <c r="B153" s="55"/>
      <c r="C153" s="109"/>
      <c r="D153" s="152" t="s">
        <v>119</v>
      </c>
      <c r="E153" s="61">
        <f>IF(K132&gt;1.5,120,IF(K132&gt;1.25,100,80))</f>
        <v>80</v>
      </c>
      <c r="F153" s="66" t="s">
        <v>53</v>
      </c>
      <c r="G153" s="67"/>
      <c r="H153" s="66"/>
      <c r="I153" s="55" t="str">
        <f>TEXT(I140,I140)</f>
        <v>+</v>
      </c>
      <c r="J153" s="55" t="str">
        <f>TEXT(J140,J140)</f>
        <v>+</v>
      </c>
      <c r="K153" s="100" t="str">
        <f>TEXT(K140,K140)</f>
        <v>+</v>
      </c>
      <c r="L153" s="126"/>
      <c r="M153" s="125"/>
      <c r="N153" s="134"/>
      <c r="O153" s="129"/>
      <c r="P153" s="155"/>
      <c r="Q153" s="155"/>
      <c r="R153" s="155"/>
      <c r="S153" s="155"/>
      <c r="T153" s="41"/>
      <c r="U153" s="41"/>
      <c r="V153" s="41"/>
      <c r="W153" s="41"/>
      <c r="X153" s="41"/>
      <c r="Y153" s="41"/>
      <c r="Z153" s="41"/>
      <c r="AA153" s="41"/>
      <c r="AB153" s="41"/>
      <c r="AH153" s="44"/>
    </row>
    <row r="154" spans="1:34" ht="19.5" customHeight="1" thickBot="1">
      <c r="A154" s="10"/>
      <c r="B154" s="182" t="s">
        <v>1</v>
      </c>
      <c r="C154" s="183"/>
      <c r="D154" s="184"/>
      <c r="E154" s="184"/>
      <c r="F154" s="184"/>
      <c r="G154" s="184"/>
      <c r="H154" s="184"/>
      <c r="I154" s="70" t="s">
        <v>5</v>
      </c>
      <c r="J154" s="70" t="s">
        <v>84</v>
      </c>
      <c r="K154" s="103" t="s">
        <v>110</v>
      </c>
      <c r="L154" s="126"/>
      <c r="M154" s="125"/>
      <c r="N154" s="128"/>
      <c r="O154" s="129"/>
      <c r="P154" s="155"/>
      <c r="Q154" s="155"/>
      <c r="R154" s="155"/>
      <c r="S154" s="155"/>
      <c r="T154" s="41"/>
      <c r="U154" s="41"/>
      <c r="V154" s="41"/>
      <c r="W154" s="41"/>
      <c r="X154" s="41"/>
      <c r="Y154" s="41"/>
      <c r="Z154" s="41"/>
      <c r="AA154" s="41"/>
      <c r="AB154" s="41"/>
      <c r="AH154" s="44"/>
    </row>
    <row r="155" spans="1:38" ht="19.5" customHeight="1" thickTop="1">
      <c r="A155" s="10"/>
      <c r="B155" s="10"/>
      <c r="C155" s="10"/>
      <c r="D155" s="71"/>
      <c r="E155" s="72"/>
      <c r="F155" s="10"/>
      <c r="G155" s="73"/>
      <c r="H155" s="71"/>
      <c r="I155" s="65"/>
      <c r="J155" s="65"/>
      <c r="K155" s="65"/>
      <c r="L155" s="156"/>
      <c r="M155" s="156"/>
      <c r="N155" s="156"/>
      <c r="O155" s="157"/>
      <c r="P155" s="157"/>
      <c r="Q155" s="157"/>
      <c r="R155" s="64"/>
      <c r="S155" s="156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I155" s="42"/>
      <c r="AJ155" s="42"/>
      <c r="AK155" s="42"/>
      <c r="AL155" s="42"/>
    </row>
  </sheetData>
  <sheetProtection sheet="1"/>
  <mergeCells count="185">
    <mergeCell ref="I73:O73"/>
    <mergeCell ref="I42:O42"/>
    <mergeCell ref="I11:O11"/>
    <mergeCell ref="B123:H123"/>
    <mergeCell ref="D104:E104"/>
    <mergeCell ref="G104:H104"/>
    <mergeCell ref="G105:H105"/>
    <mergeCell ref="D106:E106"/>
    <mergeCell ref="G106:H106"/>
    <mergeCell ref="G107:H107"/>
    <mergeCell ref="G108:H108"/>
    <mergeCell ref="D109:F109"/>
    <mergeCell ref="G109:H109"/>
    <mergeCell ref="C101:C102"/>
    <mergeCell ref="D101:E102"/>
    <mergeCell ref="F101:F102"/>
    <mergeCell ref="G101:H101"/>
    <mergeCell ref="N101:O101"/>
    <mergeCell ref="N102:O102"/>
    <mergeCell ref="C99:C100"/>
    <mergeCell ref="D99:F99"/>
    <mergeCell ref="G99:H99"/>
    <mergeCell ref="Q99:R99"/>
    <mergeCell ref="D100:F100"/>
    <mergeCell ref="G100:H100"/>
    <mergeCell ref="N100:O100"/>
    <mergeCell ref="I101:J101"/>
    <mergeCell ref="C97:C98"/>
    <mergeCell ref="D97:F97"/>
    <mergeCell ref="G97:H97"/>
    <mergeCell ref="D98:F98"/>
    <mergeCell ref="G98:H98"/>
    <mergeCell ref="Q98:R98"/>
    <mergeCell ref="B92:H92"/>
    <mergeCell ref="D96:F96"/>
    <mergeCell ref="G96:H96"/>
    <mergeCell ref="I96:L96"/>
    <mergeCell ref="M96:O96"/>
    <mergeCell ref="P96:R96"/>
    <mergeCell ref="D73:E73"/>
    <mergeCell ref="G73:H73"/>
    <mergeCell ref="G74:H74"/>
    <mergeCell ref="D75:E75"/>
    <mergeCell ref="G75:H75"/>
    <mergeCell ref="Q75:Q78"/>
    <mergeCell ref="G76:H76"/>
    <mergeCell ref="G77:H77"/>
    <mergeCell ref="D78:F78"/>
    <mergeCell ref="G78:H78"/>
    <mergeCell ref="C70:C71"/>
    <mergeCell ref="D70:E71"/>
    <mergeCell ref="F70:F71"/>
    <mergeCell ref="G70:H70"/>
    <mergeCell ref="I70:J70"/>
    <mergeCell ref="N70:O70"/>
    <mergeCell ref="N71:O71"/>
    <mergeCell ref="C68:C69"/>
    <mergeCell ref="D68:F68"/>
    <mergeCell ref="G68:H68"/>
    <mergeCell ref="Q68:R68"/>
    <mergeCell ref="D69:F69"/>
    <mergeCell ref="G69:H69"/>
    <mergeCell ref="N69:O69"/>
    <mergeCell ref="C66:C67"/>
    <mergeCell ref="D66:F66"/>
    <mergeCell ref="G66:H66"/>
    <mergeCell ref="D67:F67"/>
    <mergeCell ref="G67:H67"/>
    <mergeCell ref="Q67:R67"/>
    <mergeCell ref="Q44:Q47"/>
    <mergeCell ref="G45:H45"/>
    <mergeCell ref="G46:H46"/>
    <mergeCell ref="D47:F47"/>
    <mergeCell ref="G47:H47"/>
    <mergeCell ref="G65:H65"/>
    <mergeCell ref="I65:L65"/>
    <mergeCell ref="M65:O65"/>
    <mergeCell ref="P65:R65"/>
    <mergeCell ref="B61:H61"/>
    <mergeCell ref="N40:O40"/>
    <mergeCell ref="D42:E42"/>
    <mergeCell ref="G42:H42"/>
    <mergeCell ref="G43:H43"/>
    <mergeCell ref="D44:E44"/>
    <mergeCell ref="G44:H44"/>
    <mergeCell ref="Q37:R37"/>
    <mergeCell ref="D38:F38"/>
    <mergeCell ref="G38:H38"/>
    <mergeCell ref="N38:O38"/>
    <mergeCell ref="C39:C40"/>
    <mergeCell ref="D39:E40"/>
    <mergeCell ref="F39:F40"/>
    <mergeCell ref="G39:H39"/>
    <mergeCell ref="I39:J39"/>
    <mergeCell ref="N39:O39"/>
    <mergeCell ref="P34:R34"/>
    <mergeCell ref="C35:C36"/>
    <mergeCell ref="D35:F35"/>
    <mergeCell ref="G35:H35"/>
    <mergeCell ref="D36:F36"/>
    <mergeCell ref="G36:H36"/>
    <mergeCell ref="Q36:R36"/>
    <mergeCell ref="G8:H8"/>
    <mergeCell ref="I8:J8"/>
    <mergeCell ref="D16:F16"/>
    <mergeCell ref="D13:E13"/>
    <mergeCell ref="M34:O34"/>
    <mergeCell ref="G16:H16"/>
    <mergeCell ref="D11:E11"/>
    <mergeCell ref="D65:F65"/>
    <mergeCell ref="D34:F34"/>
    <mergeCell ref="G34:H34"/>
    <mergeCell ref="I34:L34"/>
    <mergeCell ref="C37:C38"/>
    <mergeCell ref="D37:F37"/>
    <mergeCell ref="G37:H37"/>
    <mergeCell ref="G5:H5"/>
    <mergeCell ref="G3:H3"/>
    <mergeCell ref="G6:H6"/>
    <mergeCell ref="Q13:Q16"/>
    <mergeCell ref="G14:H14"/>
    <mergeCell ref="G15:H15"/>
    <mergeCell ref="G11:H11"/>
    <mergeCell ref="G12:H12"/>
    <mergeCell ref="G13:H13"/>
    <mergeCell ref="G7:H7"/>
    <mergeCell ref="Q6:R6"/>
    <mergeCell ref="N9:O9"/>
    <mergeCell ref="N7:O7"/>
    <mergeCell ref="P3:R3"/>
    <mergeCell ref="Q5:R5"/>
    <mergeCell ref="C6:C7"/>
    <mergeCell ref="D6:F6"/>
    <mergeCell ref="C4:C5"/>
    <mergeCell ref="D3:F3"/>
    <mergeCell ref="D7:F7"/>
    <mergeCell ref="I3:L3"/>
    <mergeCell ref="M3:O3"/>
    <mergeCell ref="N8:O8"/>
    <mergeCell ref="B30:H30"/>
    <mergeCell ref="C8:C9"/>
    <mergeCell ref="D8:E9"/>
    <mergeCell ref="F8:F9"/>
    <mergeCell ref="D4:F4"/>
    <mergeCell ref="D5:F5"/>
    <mergeCell ref="G4:H4"/>
    <mergeCell ref="I127:L127"/>
    <mergeCell ref="M127:O127"/>
    <mergeCell ref="P127:R127"/>
    <mergeCell ref="C128:C129"/>
    <mergeCell ref="D128:F128"/>
    <mergeCell ref="G128:H128"/>
    <mergeCell ref="D129:F129"/>
    <mergeCell ref="G129:H129"/>
    <mergeCell ref="C130:C131"/>
    <mergeCell ref="D130:F130"/>
    <mergeCell ref="G130:H130"/>
    <mergeCell ref="Q130:R130"/>
    <mergeCell ref="D131:F131"/>
    <mergeCell ref="G131:H131"/>
    <mergeCell ref="N131:O131"/>
    <mergeCell ref="C132:C133"/>
    <mergeCell ref="D132:E133"/>
    <mergeCell ref="F132:F133"/>
    <mergeCell ref="G132:H132"/>
    <mergeCell ref="I132:J132"/>
    <mergeCell ref="N132:O132"/>
    <mergeCell ref="N133:O133"/>
    <mergeCell ref="B154:H154"/>
    <mergeCell ref="D135:E135"/>
    <mergeCell ref="G135:H135"/>
    <mergeCell ref="I135:K135"/>
    <mergeCell ref="G136:H136"/>
    <mergeCell ref="D137:E137"/>
    <mergeCell ref="G137:H137"/>
    <mergeCell ref="I104:O104"/>
    <mergeCell ref="Q106:Q109"/>
    <mergeCell ref="M137:M140"/>
    <mergeCell ref="G138:H138"/>
    <mergeCell ref="G139:H139"/>
    <mergeCell ref="D140:F140"/>
    <mergeCell ref="G140:H140"/>
    <mergeCell ref="Q129:R129"/>
    <mergeCell ref="D127:F127"/>
    <mergeCell ref="G127:H127"/>
  </mergeCells>
  <conditionalFormatting sqref="I30:P30">
    <cfRule type="cellIs" priority="15" dxfId="9" operator="equal" stopIfTrue="1">
      <formula>"実施"</formula>
    </cfRule>
  </conditionalFormatting>
  <conditionalFormatting sqref="I17:P29 I110:P122">
    <cfRule type="cellIs" priority="13" dxfId="1" operator="equal" stopIfTrue="1">
      <formula>"+"</formula>
    </cfRule>
  </conditionalFormatting>
  <conditionalFormatting sqref="I61:P61">
    <cfRule type="cellIs" priority="12" dxfId="9" operator="equal" stopIfTrue="1">
      <formula>"実施"</formula>
    </cfRule>
  </conditionalFormatting>
  <conditionalFormatting sqref="I48:P60">
    <cfRule type="cellIs" priority="11" dxfId="1" operator="equal" stopIfTrue="1">
      <formula>"+"</formula>
    </cfRule>
  </conditionalFormatting>
  <conditionalFormatting sqref="I92:P92">
    <cfRule type="cellIs" priority="10" dxfId="9" operator="equal" stopIfTrue="1">
      <formula>"実施"</formula>
    </cfRule>
  </conditionalFormatting>
  <conditionalFormatting sqref="I79:P91">
    <cfRule type="cellIs" priority="9" dxfId="1" operator="equal" stopIfTrue="1">
      <formula>"+"</formula>
    </cfRule>
  </conditionalFormatting>
  <conditionalFormatting sqref="I154:L154">
    <cfRule type="cellIs" priority="4" dxfId="9" operator="equal" stopIfTrue="1">
      <formula>"実施"</formula>
    </cfRule>
  </conditionalFormatting>
  <conditionalFormatting sqref="I141:L153">
    <cfRule type="cellIs" priority="3" dxfId="1" operator="equal" stopIfTrue="1">
      <formula>"+"</formula>
    </cfRule>
  </conditionalFormatting>
  <conditionalFormatting sqref="I123:P123">
    <cfRule type="cellIs" priority="2" dxfId="9" operator="equal" stopIfTrue="1">
      <formula>"実施"</formula>
    </cfRule>
  </conditionalFormatting>
  <dataValidations count="7">
    <dataValidation type="list" allowBlank="1" showInputMessage="1" showErrorMessage="1" sqref="B30:H30 B61:H61 B92:H92 B154:H154 B123:H123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3:O13 I44:O44 I75:O75 I137:K137 I106:O106">
      <formula1>"100%,80%,60%, ,"</formula1>
    </dataValidation>
    <dataValidation type="list" allowBlank="1" showInputMessage="1" showErrorMessage="1" sqref="D12:E12 D43:E43 D74:E74 D136:E136 D105:E105">
      <formula1>"肝,肺,腹膜,局所リンパ節,遠隔リンパ節,その他"</formula1>
    </dataValidation>
    <dataValidation type="list" allowBlank="1" showInputMessage="1" showErrorMessage="1" sqref="D13 D44 D75 D137 D106">
      <formula1>"1st,2nd,3rd,4th,5th"</formula1>
    </dataValidation>
    <dataValidation type="list" allowBlank="1" showInputMessage="1" showErrorMessage="1" sqref="D11 D42 D73 D135 D104">
      <formula1>"adjuvant,palliative,neoadjuvant"</formula1>
    </dataValidation>
    <dataValidation type="list" allowBlank="1" showInputMessage="1" showErrorMessage="1" sqref="Q6 Q37 Q68 Q130 Q99">
      <formula1>"0,1,2,3"</formula1>
    </dataValidation>
    <dataValidation type="list" allowBlank="1" showInputMessage="1" showErrorMessage="1" sqref="I16:P16 I47:P47 I78:P78 I140:L140 I109:P109">
      <formula1>"+"</formula1>
    </dataValidation>
  </dataValidations>
  <printOptions/>
  <pageMargins left="0.1968503937007874" right="0.1968503937007874" top="0.3937007874015748" bottom="0" header="0.3937007874015748" footer="0"/>
  <pageSetup horizontalDpi="300" verticalDpi="300" orientation="landscape" paperSize="9" scale="98" r:id="rId2"/>
  <rowBreaks count="4" manualBreakCount="4">
    <brk id="31" max="18" man="1"/>
    <brk id="62" max="18" man="1"/>
    <brk id="93" max="18" man="1"/>
    <brk id="12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2018-03-29T10:02:11Z</cp:lastPrinted>
  <dcterms:created xsi:type="dcterms:W3CDTF">2009-01-12T12:15:40Z</dcterms:created>
  <dcterms:modified xsi:type="dcterms:W3CDTF">2020-04-30T03:45:31Z</dcterms:modified>
  <cp:category/>
  <cp:version/>
  <cp:contentType/>
  <cp:contentStatus/>
</cp:coreProperties>
</file>